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Ts5210dbfc\管理フォルダ\01_R6準備\R6_提出書類\01_R6_交付申請\様式第１・申請者情報\"/>
    </mc:Choice>
  </mc:AlternateContent>
  <xr:revisionPtr revIDLastSave="0" documentId="13_ncr:1_{18884BBA-B938-475B-8BC0-398F8E604060}" xr6:coauthVersionLast="47" xr6:coauthVersionMax="47" xr10:uidLastSave="{00000000-0000-0000-0000-000000000000}"/>
  <workbookProtection workbookAlgorithmName="SHA-512" workbookHashValue="hERvmVL8c00qhW1fmIaa3loBEKnUekuGFmQCyF1x4YjULectY4LmA0hKrV2xBFQKJKDjiyR8f8m3rsTtQf0JrA==" workbookSaltValue="3CMYUGUjg3ZbCY6agiLDvA==" workbookSpinCount="100000" lockStructure="1"/>
  <bookViews>
    <workbookView xWindow="1125" yWindow="720" windowWidth="27780" windowHeight="13545" tabRatio="875" xr2:uid="{DD234F88-9738-4FF2-84BB-EAB621862D4E}"/>
  </bookViews>
  <sheets>
    <sheet name="①様式第１_本紙" sheetId="1" r:id="rId1"/>
    <sheet name="②申請者情報（代表用）" sheetId="13" r:id="rId2"/>
    <sheet name="③申請者情報（共同用）" sheetId="16" r:id="rId3"/>
    <sheet name="④様式第１_別紙１（申請額入力用）" sheetId="18" r:id="rId4"/>
    <sheet name="⑤様式第１_別紙１" sheetId="8" r:id="rId5"/>
    <sheet name="⑥様式第１_別紙２（代表用）" sheetId="3" r:id="rId6"/>
    <sheet name="⑦様式第１_別紙２（共同用）" sheetId="17" r:id="rId7"/>
    <sheet name="インポート" sheetId="20" state="hidden" r:id="rId8"/>
    <sheet name="画像" sheetId="4" state="hidden" r:id="rId9"/>
    <sheet name="シート名一覧" sheetId="19" state="hidden" r:id="rId10"/>
    <sheet name="中間シート" sheetId="5" state="hidden" r:id="rId11"/>
  </sheets>
  <definedNames>
    <definedName name="_xlnm._FilterDatabase" localSheetId="2" hidden="1">'③申請者情報（共同用）'!$B$1:$B$319</definedName>
    <definedName name="_xlnm._FilterDatabase" localSheetId="6" hidden="1">'⑦様式第１_別紙２（共同用）'!$G$5:$G$256</definedName>
    <definedName name="_xlnm._FilterDatabase" localSheetId="10" hidden="1">中間シート!$A$39:$AT$71</definedName>
    <definedName name="_xlnm.Print_Area" localSheetId="0">①様式第１_本紙!$A$1:$Q$45</definedName>
    <definedName name="_xlnm.Print_Area" localSheetId="1">'②申請者情報（代表用）'!$A$2:$O$65</definedName>
    <definedName name="_xlnm.Print_Area" localSheetId="2">'③申請者情報（共同用）'!$A$5:$O$319</definedName>
    <definedName name="_xlnm.Print_Area" localSheetId="3">'④様式第１_別紙１（申請額入力用）'!$A$1:$AA$34</definedName>
    <definedName name="_xlnm.Print_Area" localSheetId="4">⑤様式第１_別紙１!$A$1:$J$31</definedName>
    <definedName name="_xlnm.Print_Area" localSheetId="5">'⑥様式第１_別紙２（代表用）'!$A$1:$N$48</definedName>
    <definedName name="_xlnm.Print_Area" localSheetId="6">'⑦様式第１_別紙２（共同用）'!$A$5:$N$244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6" i="18" l="1"/>
  <c r="BE5" i="18"/>
  <c r="BF7" i="18" l="1"/>
  <c r="AS7" i="18"/>
  <c r="AS14" i="18"/>
  <c r="AT13" i="18" s="1"/>
  <c r="AP19" i="18"/>
  <c r="BF5" i="18" l="1"/>
  <c r="D36" i="5" l="1"/>
  <c r="BB6" i="18"/>
  <c r="BB5" i="18"/>
  <c r="AY6" i="18"/>
  <c r="AY5" i="18"/>
  <c r="AV6" i="18"/>
  <c r="AV5" i="18"/>
  <c r="AS6" i="18"/>
  <c r="AS5" i="18"/>
  <c r="AP6" i="18"/>
  <c r="AP5" i="18"/>
  <c r="AR33" i="18"/>
  <c r="AR30" i="18"/>
  <c r="BE32" i="18"/>
  <c r="BE31" i="18"/>
  <c r="BE29" i="18"/>
  <c r="BE28" i="18"/>
  <c r="BB32" i="18"/>
  <c r="BB31" i="18"/>
  <c r="BB29" i="18"/>
  <c r="BB28" i="18"/>
  <c r="AY32" i="18"/>
  <c r="AY31" i="18"/>
  <c r="AY29" i="18"/>
  <c r="AY28" i="18"/>
  <c r="AV32" i="18"/>
  <c r="AV31" i="18"/>
  <c r="AV29" i="18"/>
  <c r="AV28" i="18"/>
  <c r="AS32" i="18"/>
  <c r="AS31" i="18"/>
  <c r="AS29" i="18"/>
  <c r="AS28" i="18"/>
  <c r="AT28" i="18" s="1"/>
  <c r="AP31" i="18"/>
  <c r="AP28" i="18"/>
  <c r="AP32" i="18"/>
  <c r="AP29" i="18"/>
  <c r="BE26" i="18"/>
  <c r="BF25" i="18" s="1"/>
  <c r="BE8" i="18"/>
  <c r="BB26" i="18"/>
  <c r="BC25" i="18" s="1"/>
  <c r="AY26" i="18"/>
  <c r="AZ25" i="18" s="1"/>
  <c r="AV26" i="18"/>
  <c r="AW25" i="18" s="1"/>
  <c r="AS26" i="18"/>
  <c r="AT25" i="18" s="1"/>
  <c r="BE23" i="18"/>
  <c r="BF22" i="18" s="1"/>
  <c r="BB23" i="18"/>
  <c r="BC22" i="18" s="1"/>
  <c r="AY23" i="18"/>
  <c r="AZ22" i="18" s="1"/>
  <c r="AV23" i="18"/>
  <c r="AW22" i="18" s="1"/>
  <c r="AS23" i="18"/>
  <c r="AT22" i="18" s="1"/>
  <c r="BE20" i="18"/>
  <c r="BF19" i="18" s="1"/>
  <c r="BB20" i="18"/>
  <c r="BC19" i="18" s="1"/>
  <c r="AY20" i="18"/>
  <c r="AZ19" i="18" s="1"/>
  <c r="AV20" i="18"/>
  <c r="AW19" i="18" s="1"/>
  <c r="AS20" i="18"/>
  <c r="AT19" i="18" s="1"/>
  <c r="BE17" i="18"/>
  <c r="BF16" i="18" s="1"/>
  <c r="BB17" i="18"/>
  <c r="BC16" i="18" s="1"/>
  <c r="AY17" i="18"/>
  <c r="AZ16" i="18" s="1"/>
  <c r="AV17" i="18"/>
  <c r="AW16" i="18" s="1"/>
  <c r="AS17" i="18"/>
  <c r="AT16" i="18" s="1"/>
  <c r="BE14" i="18"/>
  <c r="BF13" i="18" s="1"/>
  <c r="BB14" i="18"/>
  <c r="BC13" i="18" s="1"/>
  <c r="AY14" i="18"/>
  <c r="AZ13" i="18" s="1"/>
  <c r="AV14" i="18"/>
  <c r="AW13" i="18" s="1"/>
  <c r="BE11" i="18"/>
  <c r="BF10" i="18" s="1"/>
  <c r="BB11" i="18"/>
  <c r="BC10" i="18" s="1"/>
  <c r="AY11" i="18"/>
  <c r="AZ10" i="18" s="1"/>
  <c r="AV11" i="18"/>
  <c r="AW10" i="18" s="1"/>
  <c r="AS11" i="18"/>
  <c r="AT10" i="18" s="1"/>
  <c r="AP26" i="18"/>
  <c r="AQ25" i="18" s="1"/>
  <c r="AP23" i="18"/>
  <c r="AQ22" i="18" s="1"/>
  <c r="AP20" i="18"/>
  <c r="AQ19" i="18" s="1"/>
  <c r="AP17" i="18"/>
  <c r="AQ16" i="18" s="1"/>
  <c r="AP14" i="18"/>
  <c r="AQ13" i="18" s="1"/>
  <c r="AP11" i="18"/>
  <c r="AQ10" i="18" s="1"/>
  <c r="BB8" i="18"/>
  <c r="BC7" i="18" s="1"/>
  <c r="AY8" i="18"/>
  <c r="AZ7" i="18" s="1"/>
  <c r="AV8" i="18"/>
  <c r="AW7" i="18" s="1"/>
  <c r="AS8" i="18"/>
  <c r="AT7" i="18" s="1"/>
  <c r="AP8" i="18"/>
  <c r="AQ7" i="18" s="1"/>
  <c r="AP7" i="18"/>
  <c r="BH22" i="18"/>
  <c r="BE7" i="18"/>
  <c r="AV7" i="18"/>
  <c r="AY7" i="18"/>
  <c r="BB7" i="18"/>
  <c r="AS10" i="18"/>
  <c r="AV10" i="18"/>
  <c r="AY10" i="18"/>
  <c r="BB10" i="18"/>
  <c r="BE10" i="18"/>
  <c r="AS13" i="18"/>
  <c r="AV13" i="18"/>
  <c r="AY13" i="18"/>
  <c r="BB13" i="18"/>
  <c r="BE13" i="18"/>
  <c r="AS16" i="18"/>
  <c r="AV16" i="18"/>
  <c r="AY16" i="18"/>
  <c r="BB16" i="18"/>
  <c r="BE16" i="18"/>
  <c r="AS19" i="18"/>
  <c r="AV19" i="18"/>
  <c r="AY19" i="18"/>
  <c r="BB19" i="18"/>
  <c r="BE19" i="18"/>
  <c r="AS22" i="18"/>
  <c r="AV22" i="18"/>
  <c r="AY22" i="18"/>
  <c r="BB22" i="18"/>
  <c r="BE22" i="18"/>
  <c r="AS25" i="18"/>
  <c r="AV25" i="18"/>
  <c r="AY25" i="18"/>
  <c r="BB25" i="18"/>
  <c r="BE25" i="18"/>
  <c r="AP10" i="18"/>
  <c r="AP13" i="18"/>
  <c r="AP16" i="18"/>
  <c r="AP22" i="18"/>
  <c r="AP25" i="18"/>
  <c r="BF31" i="18" l="1"/>
  <c r="BC5" i="18"/>
  <c r="AZ31" i="18"/>
  <c r="AQ46" i="18"/>
  <c r="AQ5" i="18"/>
  <c r="AT46" i="18"/>
  <c r="AT1" i="18" s="1"/>
  <c r="BC31" i="18"/>
  <c r="BC28" i="18"/>
  <c r="AT31" i="18"/>
  <c r="AW31" i="18"/>
  <c r="K7" i="18"/>
  <c r="BF28" i="18"/>
  <c r="AZ5" i="18"/>
  <c r="AW5" i="18"/>
  <c r="AW28" i="18"/>
  <c r="AZ28" i="18"/>
  <c r="AQ28" i="18"/>
  <c r="AQ31" i="18"/>
  <c r="AT5" i="18"/>
  <c r="BC46" i="18"/>
  <c r="BF46" i="18"/>
  <c r="AZ46" i="18"/>
  <c r="BF2" i="18" l="1"/>
  <c r="BC2" i="18"/>
  <c r="AZ2" i="18"/>
  <c r="AW2" i="18"/>
  <c r="AT2" i="18"/>
  <c r="AQ2" i="18"/>
  <c r="AZ1" i="18"/>
  <c r="R2" i="18" s="1"/>
  <c r="BF1" i="18"/>
  <c r="X2" i="18" s="1"/>
  <c r="BC1" i="18"/>
  <c r="U2" i="18" s="1"/>
  <c r="L2" i="18"/>
  <c r="AM68" i="5"/>
  <c r="BA33" i="18" s="1"/>
  <c r="AJ68" i="5"/>
  <c r="AX33" i="18" s="1"/>
  <c r="H106" i="5"/>
  <c r="J106" i="5"/>
  <c r="L106" i="5"/>
  <c r="N106" i="5"/>
  <c r="AS68" i="5" s="1"/>
  <c r="BG33" i="18" s="1"/>
  <c r="H107" i="5"/>
  <c r="J107" i="5"/>
  <c r="L107" i="5"/>
  <c r="N107" i="5"/>
  <c r="H101" i="5"/>
  <c r="J101" i="5"/>
  <c r="L101" i="5"/>
  <c r="N101" i="5"/>
  <c r="H102" i="5"/>
  <c r="BN28" i="18" s="1"/>
  <c r="J102" i="5"/>
  <c r="L102" i="5"/>
  <c r="N102" i="5"/>
  <c r="F106" i="5"/>
  <c r="F107" i="5"/>
  <c r="F101" i="5"/>
  <c r="F102" i="5"/>
  <c r="D106" i="5"/>
  <c r="D107" i="5"/>
  <c r="I59" i="13"/>
  <c r="D101" i="5"/>
  <c r="D102" i="5"/>
  <c r="D103" i="5"/>
  <c r="F103" i="5"/>
  <c r="H103" i="5"/>
  <c r="D104" i="5"/>
  <c r="F104" i="5"/>
  <c r="H104" i="5"/>
  <c r="I55" i="16"/>
  <c r="I61" i="16"/>
  <c r="I124" i="16"/>
  <c r="I118" i="16"/>
  <c r="I181" i="16"/>
  <c r="I187" i="16"/>
  <c r="I244" i="16"/>
  <c r="I250" i="16"/>
  <c r="I307" i="16"/>
  <c r="I313" i="16"/>
  <c r="I53" i="13"/>
  <c r="AR58" i="5"/>
  <c r="AQ58" i="5"/>
  <c r="AQ68" i="5"/>
  <c r="AR68" i="5"/>
  <c r="F76" i="5"/>
  <c r="G76" i="5"/>
  <c r="H76" i="5"/>
  <c r="I76" i="5"/>
  <c r="J76" i="5"/>
  <c r="BQ5" i="18" s="1"/>
  <c r="K76" i="5"/>
  <c r="L76" i="5"/>
  <c r="M76" i="5"/>
  <c r="N76" i="5"/>
  <c r="O76" i="5"/>
  <c r="F77" i="5"/>
  <c r="G77" i="5"/>
  <c r="H77" i="5"/>
  <c r="I77" i="5"/>
  <c r="J77" i="5"/>
  <c r="K77" i="5"/>
  <c r="L77" i="5"/>
  <c r="M77" i="5"/>
  <c r="N77" i="5"/>
  <c r="O77" i="5"/>
  <c r="F78" i="5"/>
  <c r="G78" i="5"/>
  <c r="H78" i="5"/>
  <c r="I78" i="5"/>
  <c r="J78" i="5"/>
  <c r="K78" i="5"/>
  <c r="L78" i="5"/>
  <c r="M78" i="5"/>
  <c r="N78" i="5"/>
  <c r="O78" i="5"/>
  <c r="F79" i="5"/>
  <c r="H79" i="5"/>
  <c r="J79" i="5"/>
  <c r="L79" i="5"/>
  <c r="N79" i="5"/>
  <c r="F80" i="5"/>
  <c r="H80" i="5"/>
  <c r="J80" i="5"/>
  <c r="L80" i="5"/>
  <c r="N80" i="5"/>
  <c r="F82" i="5"/>
  <c r="AU48" i="18" s="1"/>
  <c r="H82" i="5"/>
  <c r="AX48" i="18" s="1"/>
  <c r="AW46" i="18" s="1"/>
  <c r="J82" i="5"/>
  <c r="BA48" i="18" s="1"/>
  <c r="L82" i="5"/>
  <c r="BD48" i="18" s="1"/>
  <c r="N82" i="5"/>
  <c r="BG48" i="18" s="1"/>
  <c r="F83" i="5"/>
  <c r="AU9" i="18" s="1"/>
  <c r="H83" i="5"/>
  <c r="AX9" i="18" s="1"/>
  <c r="BN7" i="18" s="1"/>
  <c r="J83" i="5"/>
  <c r="BA9" i="18" s="1"/>
  <c r="BQ7" i="18" s="1"/>
  <c r="L83" i="5"/>
  <c r="BD9" i="18" s="1"/>
  <c r="BT7" i="18" s="1"/>
  <c r="N83" i="5"/>
  <c r="BG9" i="18" s="1"/>
  <c r="BW7" i="18" s="1"/>
  <c r="F84" i="5"/>
  <c r="AU12" i="18" s="1"/>
  <c r="BK10" i="18" s="1"/>
  <c r="H84" i="5"/>
  <c r="AX12" i="18" s="1"/>
  <c r="BN10" i="18" s="1"/>
  <c r="J84" i="5"/>
  <c r="BA12" i="18" s="1"/>
  <c r="BQ10" i="18" s="1"/>
  <c r="L84" i="5"/>
  <c r="BD12" i="18" s="1"/>
  <c r="BT10" i="18" s="1"/>
  <c r="N84" i="5"/>
  <c r="BG12" i="18" s="1"/>
  <c r="BW10" i="18" s="1"/>
  <c r="F85" i="5"/>
  <c r="AU15" i="18" s="1"/>
  <c r="BK13" i="18" s="1"/>
  <c r="H85" i="5"/>
  <c r="AX15" i="18" s="1"/>
  <c r="BN13" i="18" s="1"/>
  <c r="J85" i="5"/>
  <c r="BA15" i="18" s="1"/>
  <c r="BQ13" i="18" s="1"/>
  <c r="L85" i="5"/>
  <c r="BD15" i="18" s="1"/>
  <c r="BT13" i="18" s="1"/>
  <c r="N85" i="5"/>
  <c r="BG15" i="18" s="1"/>
  <c r="BW13" i="18" s="1"/>
  <c r="F86" i="5"/>
  <c r="AU18" i="18" s="1"/>
  <c r="BK16" i="18" s="1"/>
  <c r="H86" i="5"/>
  <c r="AX18" i="18" s="1"/>
  <c r="BN16" i="18" s="1"/>
  <c r="J86" i="5"/>
  <c r="BA18" i="18" s="1"/>
  <c r="BQ16" i="18" s="1"/>
  <c r="L86" i="5"/>
  <c r="BD18" i="18" s="1"/>
  <c r="BT16" i="18" s="1"/>
  <c r="N86" i="5"/>
  <c r="BG18" i="18" s="1"/>
  <c r="BW16" i="18" s="1"/>
  <c r="F87" i="5"/>
  <c r="AU21" i="18" s="1"/>
  <c r="BK19" i="18" s="1"/>
  <c r="H87" i="5"/>
  <c r="AX21" i="18" s="1"/>
  <c r="BN19" i="18" s="1"/>
  <c r="J87" i="5"/>
  <c r="BA21" i="18" s="1"/>
  <c r="BQ19" i="18" s="1"/>
  <c r="L87" i="5"/>
  <c r="BD21" i="18" s="1"/>
  <c r="BT19" i="18" s="1"/>
  <c r="N87" i="5"/>
  <c r="BG21" i="18" s="1"/>
  <c r="BW19" i="18" s="1"/>
  <c r="F88" i="5"/>
  <c r="H88" i="5"/>
  <c r="J88" i="5"/>
  <c r="L88" i="5"/>
  <c r="N88" i="5"/>
  <c r="F89" i="5"/>
  <c r="H89" i="5"/>
  <c r="J89" i="5"/>
  <c r="L89" i="5"/>
  <c r="N89" i="5"/>
  <c r="F90" i="5"/>
  <c r="H90" i="5"/>
  <c r="J90" i="5"/>
  <c r="L90" i="5"/>
  <c r="N90" i="5"/>
  <c r="F91" i="5"/>
  <c r="H91" i="5"/>
  <c r="J91" i="5"/>
  <c r="L91" i="5"/>
  <c r="N91" i="5"/>
  <c r="F93" i="5"/>
  <c r="AU24" i="18" s="1"/>
  <c r="H93" i="5"/>
  <c r="AX24" i="18" s="1"/>
  <c r="J93" i="5"/>
  <c r="L93" i="5"/>
  <c r="BD24" i="18" s="1"/>
  <c r="N93" i="5"/>
  <c r="BG24" i="18" s="1"/>
  <c r="F94" i="5"/>
  <c r="H94" i="5"/>
  <c r="J94" i="5"/>
  <c r="L94" i="5"/>
  <c r="N94" i="5"/>
  <c r="F95" i="5"/>
  <c r="H95" i="5"/>
  <c r="BN22" i="18" s="1"/>
  <c r="J95" i="5"/>
  <c r="L95" i="5"/>
  <c r="N95" i="5"/>
  <c r="F96" i="5"/>
  <c r="H96" i="5"/>
  <c r="J96" i="5"/>
  <c r="L96" i="5"/>
  <c r="N96" i="5"/>
  <c r="F97" i="5"/>
  <c r="H97" i="5"/>
  <c r="J97" i="5"/>
  <c r="L97" i="5"/>
  <c r="BT22" i="18" s="1"/>
  <c r="N97" i="5"/>
  <c r="F99" i="5"/>
  <c r="AU27" i="18" s="1"/>
  <c r="BK25" i="18" s="1"/>
  <c r="H99" i="5"/>
  <c r="AX27" i="18" s="1"/>
  <c r="BN25" i="18" s="1"/>
  <c r="J99" i="5"/>
  <c r="BA27" i="18" s="1"/>
  <c r="BQ25" i="18" s="1"/>
  <c r="L99" i="5"/>
  <c r="BD27" i="18" s="1"/>
  <c r="BT25" i="18" s="1"/>
  <c r="N99" i="5"/>
  <c r="BG27" i="18" s="1"/>
  <c r="BW25" i="18" s="1"/>
  <c r="J103" i="5"/>
  <c r="L103" i="5"/>
  <c r="N103" i="5"/>
  <c r="J104" i="5"/>
  <c r="L104" i="5"/>
  <c r="N104" i="5"/>
  <c r="F108" i="5"/>
  <c r="H108" i="5"/>
  <c r="J108" i="5"/>
  <c r="L108" i="5"/>
  <c r="BT31" i="18" s="1"/>
  <c r="N108" i="5"/>
  <c r="F109" i="5"/>
  <c r="H109" i="5"/>
  <c r="J109" i="5"/>
  <c r="BQ31" i="18" s="1"/>
  <c r="L109" i="5"/>
  <c r="N109" i="5"/>
  <c r="F110" i="5"/>
  <c r="H110" i="5"/>
  <c r="J110" i="5"/>
  <c r="L110" i="5"/>
  <c r="N110" i="5"/>
  <c r="AW1" i="18" l="1"/>
  <c r="O2" i="18" s="1"/>
  <c r="BT28" i="18"/>
  <c r="BQ28" i="18"/>
  <c r="BW28" i="18"/>
  <c r="BN31" i="18"/>
  <c r="BN32" i="18" s="1"/>
  <c r="BW22" i="18"/>
  <c r="BT5" i="18"/>
  <c r="BN5" i="18"/>
  <c r="BO5" i="18" s="1"/>
  <c r="BK22" i="18"/>
  <c r="BK23" i="18" s="1"/>
  <c r="BK5" i="18"/>
  <c r="BL5" i="18" s="1"/>
  <c r="BW5" i="18"/>
  <c r="BW6" i="18" s="1"/>
  <c r="BX6" i="18" s="1"/>
  <c r="BW31" i="18"/>
  <c r="BW32" i="18" s="1"/>
  <c r="BW29" i="18"/>
  <c r="BX28" i="18"/>
  <c r="BX25" i="18"/>
  <c r="BW26" i="18"/>
  <c r="BX22" i="18"/>
  <c r="BW23" i="18"/>
  <c r="BW20" i="18"/>
  <c r="BX19" i="18"/>
  <c r="BW17" i="18"/>
  <c r="BX16" i="18"/>
  <c r="BX13" i="18"/>
  <c r="BW14" i="18"/>
  <c r="BX10" i="18"/>
  <c r="BW11" i="18"/>
  <c r="BX7" i="18"/>
  <c r="BW8" i="18"/>
  <c r="BU31" i="18"/>
  <c r="BT32" i="18"/>
  <c r="BU25" i="18"/>
  <c r="BT26" i="18"/>
  <c r="BT29" i="18"/>
  <c r="BU28" i="18"/>
  <c r="BT23" i="18"/>
  <c r="BU22" i="18"/>
  <c r="BT20" i="18"/>
  <c r="BU19" i="18"/>
  <c r="BU16" i="18"/>
  <c r="BT17" i="18"/>
  <c r="BT14" i="18"/>
  <c r="BU13" i="18"/>
  <c r="BT11" i="18"/>
  <c r="BU10" i="18"/>
  <c r="BU7" i="18"/>
  <c r="BT8" i="18"/>
  <c r="BT6" i="18"/>
  <c r="BU6" i="18" s="1"/>
  <c r="BU5" i="18"/>
  <c r="BQ32" i="18"/>
  <c r="BR31" i="18"/>
  <c r="BR28" i="18"/>
  <c r="BQ29" i="18"/>
  <c r="BQ26" i="18"/>
  <c r="BR25" i="18"/>
  <c r="BA24" i="18"/>
  <c r="BQ22" i="18"/>
  <c r="BQ20" i="18"/>
  <c r="BR19" i="18"/>
  <c r="BQ17" i="18"/>
  <c r="BR16" i="18"/>
  <c r="BR10" i="18"/>
  <c r="BQ11" i="18"/>
  <c r="BR7" i="18"/>
  <c r="BQ8" i="18"/>
  <c r="BQ14" i="18"/>
  <c r="BR13" i="18"/>
  <c r="BQ6" i="18"/>
  <c r="BR6" i="18" s="1"/>
  <c r="BR5" i="18"/>
  <c r="BO28" i="18"/>
  <c r="BN29" i="18"/>
  <c r="AJ58" i="5"/>
  <c r="AX30" i="18" s="1"/>
  <c r="BN26" i="18"/>
  <c r="BO25" i="18"/>
  <c r="BO22" i="18"/>
  <c r="BN23" i="18"/>
  <c r="BO16" i="18"/>
  <c r="BN17" i="18"/>
  <c r="BO13" i="18"/>
  <c r="BN14" i="18"/>
  <c r="BN11" i="18"/>
  <c r="BO10" i="18"/>
  <c r="BN8" i="18"/>
  <c r="BO7" i="18"/>
  <c r="BN6" i="18"/>
  <c r="BO6" i="18" s="1"/>
  <c r="AG68" i="5"/>
  <c r="AU33" i="18" s="1"/>
  <c r="BK31" i="18"/>
  <c r="AG58" i="5"/>
  <c r="AU30" i="18" s="1"/>
  <c r="BK28" i="18"/>
  <c r="BL25" i="18"/>
  <c r="BK26" i="18"/>
  <c r="AD68" i="5"/>
  <c r="AD58" i="5"/>
  <c r="BH28" i="18"/>
  <c r="BK17" i="18"/>
  <c r="BL16" i="18"/>
  <c r="BK14" i="18"/>
  <c r="BL13" i="18"/>
  <c r="BK11" i="18"/>
  <c r="BL10" i="18"/>
  <c r="BL19" i="18"/>
  <c r="BK20" i="18"/>
  <c r="BN20" i="18"/>
  <c r="BO19" i="18"/>
  <c r="BK7" i="18"/>
  <c r="BL7" i="18" s="1"/>
  <c r="AS58" i="5"/>
  <c r="BG30" i="18" s="1"/>
  <c r="AP68" i="5"/>
  <c r="BD33" i="18" s="1"/>
  <c r="AP58" i="5"/>
  <c r="BD30" i="18" s="1"/>
  <c r="AM58" i="5"/>
  <c r="BA30" i="18" s="1"/>
  <c r="AO58" i="5"/>
  <c r="AO68" i="5"/>
  <c r="AK68" i="5"/>
  <c r="AH58" i="5"/>
  <c r="AE58" i="5"/>
  <c r="AL68" i="5"/>
  <c r="AN68" i="5"/>
  <c r="AI68" i="5"/>
  <c r="AH68" i="5"/>
  <c r="AL58" i="5"/>
  <c r="AN58" i="5"/>
  <c r="AK58" i="5"/>
  <c r="AI58" i="5"/>
  <c r="AF68" i="5"/>
  <c r="AE68" i="5"/>
  <c r="AF58" i="5"/>
  <c r="BO31" i="18" l="1"/>
  <c r="BL22" i="18"/>
  <c r="BK6" i="18"/>
  <c r="BL6" i="18" s="1"/>
  <c r="BM5" i="18" s="1"/>
  <c r="BX5" i="18"/>
  <c r="BY5" i="18" s="1"/>
  <c r="BX31" i="18"/>
  <c r="BX32" i="18"/>
  <c r="BW33" i="18"/>
  <c r="BX33" i="18" s="1"/>
  <c r="BW30" i="18"/>
  <c r="BX30" i="18" s="1"/>
  <c r="BX29" i="18"/>
  <c r="BX26" i="18"/>
  <c r="BW27" i="18"/>
  <c r="BX27" i="18" s="1"/>
  <c r="BW24" i="18"/>
  <c r="BX24" i="18" s="1"/>
  <c r="BX23" i="18"/>
  <c r="BX20" i="18"/>
  <c r="BW21" i="18"/>
  <c r="BX21" i="18" s="1"/>
  <c r="BX17" i="18"/>
  <c r="BW18" i="18"/>
  <c r="BX18" i="18" s="1"/>
  <c r="BW15" i="18"/>
  <c r="BX15" i="18" s="1"/>
  <c r="BX14" i="18"/>
  <c r="BW12" i="18"/>
  <c r="BX12" i="18" s="1"/>
  <c r="BX11" i="18"/>
  <c r="BX8" i="18"/>
  <c r="BW9" i="18"/>
  <c r="BX9" i="18" s="1"/>
  <c r="BU32" i="18"/>
  <c r="BV32" i="18" s="1"/>
  <c r="BT33" i="18"/>
  <c r="BU33" i="18" s="1"/>
  <c r="BT27" i="18"/>
  <c r="BU27" i="18" s="1"/>
  <c r="BU26" i="18"/>
  <c r="BT30" i="18"/>
  <c r="BU30" i="18" s="1"/>
  <c r="BU29" i="18"/>
  <c r="BU23" i="18"/>
  <c r="BT24" i="18"/>
  <c r="BU24" i="18" s="1"/>
  <c r="BT21" i="18"/>
  <c r="BU21" i="18" s="1"/>
  <c r="BU20" i="18"/>
  <c r="BT18" i="18"/>
  <c r="BU18" i="18" s="1"/>
  <c r="BU17" i="18"/>
  <c r="BT15" i="18"/>
  <c r="BU15" i="18" s="1"/>
  <c r="BU14" i="18"/>
  <c r="BT12" i="18"/>
  <c r="BU12" i="18" s="1"/>
  <c r="BU11" i="18"/>
  <c r="BU8" i="18"/>
  <c r="BT9" i="18"/>
  <c r="BU9" i="18" s="1"/>
  <c r="BV5" i="18"/>
  <c r="BV6" i="18"/>
  <c r="BR32" i="18"/>
  <c r="BS32" i="18" s="1"/>
  <c r="BQ33" i="18"/>
  <c r="BR33" i="18" s="1"/>
  <c r="BR29" i="18"/>
  <c r="BQ30" i="18"/>
  <c r="BR30" i="18" s="1"/>
  <c r="BQ27" i="18"/>
  <c r="BR27" i="18" s="1"/>
  <c r="BR26" i="18"/>
  <c r="BQ23" i="18"/>
  <c r="BR22" i="18"/>
  <c r="BR20" i="18"/>
  <c r="BQ21" i="18"/>
  <c r="BR21" i="18" s="1"/>
  <c r="BQ18" i="18"/>
  <c r="BR18" i="18" s="1"/>
  <c r="BR17" i="18"/>
  <c r="BQ12" i="18"/>
  <c r="BR12" i="18" s="1"/>
  <c r="BR11" i="18"/>
  <c r="BQ9" i="18"/>
  <c r="BR9" i="18" s="1"/>
  <c r="BR8" i="18"/>
  <c r="BR14" i="18"/>
  <c r="BQ15" i="18"/>
  <c r="BR15" i="18" s="1"/>
  <c r="BS5" i="18"/>
  <c r="BS6" i="18"/>
  <c r="BO32" i="18"/>
  <c r="BP31" i="18" s="1"/>
  <c r="BN33" i="18"/>
  <c r="BO33" i="18" s="1"/>
  <c r="BO29" i="18"/>
  <c r="BN30" i="18"/>
  <c r="BO30" i="18" s="1"/>
  <c r="BN27" i="18"/>
  <c r="BO27" i="18" s="1"/>
  <c r="BO26" i="18"/>
  <c r="BN24" i="18"/>
  <c r="BO24" i="18" s="1"/>
  <c r="BO23" i="18"/>
  <c r="BN18" i="18"/>
  <c r="BO18" i="18" s="1"/>
  <c r="BO17" i="18"/>
  <c r="BN15" i="18"/>
  <c r="BO15" i="18" s="1"/>
  <c r="BO14" i="18"/>
  <c r="BO11" i="18"/>
  <c r="BN12" i="18"/>
  <c r="BO12" i="18" s="1"/>
  <c r="BO8" i="18"/>
  <c r="BN9" i="18"/>
  <c r="BO9" i="18" s="1"/>
  <c r="BP5" i="18"/>
  <c r="BP6" i="18"/>
  <c r="BK32" i="18"/>
  <c r="BL31" i="18"/>
  <c r="BK29" i="18"/>
  <c r="BL28" i="18"/>
  <c r="BK27" i="18"/>
  <c r="BL27" i="18" s="1"/>
  <c r="BL26" i="18"/>
  <c r="BK24" i="18"/>
  <c r="BL24" i="18" s="1"/>
  <c r="BL23" i="18"/>
  <c r="BH29" i="18"/>
  <c r="BI28" i="18"/>
  <c r="BK21" i="18"/>
  <c r="BL21" i="18" s="1"/>
  <c r="BL20" i="18"/>
  <c r="BL11" i="18"/>
  <c r="BK12" i="18"/>
  <c r="BL12" i="18" s="1"/>
  <c r="BK15" i="18"/>
  <c r="BL15" i="18" s="1"/>
  <c r="BL14" i="18"/>
  <c r="BL17" i="18"/>
  <c r="BK18" i="18"/>
  <c r="BL18" i="18" s="1"/>
  <c r="BO20" i="18"/>
  <c r="BN21" i="18"/>
  <c r="BO21" i="18" s="1"/>
  <c r="BK8" i="18"/>
  <c r="BL8" i="18" s="1"/>
  <c r="D88" i="5"/>
  <c r="D83" i="5"/>
  <c r="D84" i="5"/>
  <c r="AR12" i="18" s="1"/>
  <c r="BH10" i="18" s="1"/>
  <c r="D85" i="5"/>
  <c r="AR15" i="18" s="1"/>
  <c r="BH13" i="18" s="1"/>
  <c r="D86" i="5"/>
  <c r="AR18" i="18" s="1"/>
  <c r="BH16" i="18" s="1"/>
  <c r="D87" i="5"/>
  <c r="AR21" i="18" s="1"/>
  <c r="BH19" i="18" s="1"/>
  <c r="D82" i="5"/>
  <c r="AR48" i="18" s="1"/>
  <c r="AC32" i="8"/>
  <c r="AA32" i="8"/>
  <c r="D110" i="5"/>
  <c r="D108" i="5"/>
  <c r="D109" i="5"/>
  <c r="BH31" i="18" s="1"/>
  <c r="I300" i="16"/>
  <c r="I293" i="16"/>
  <c r="I279" i="16"/>
  <c r="I237" i="16"/>
  <c r="I230" i="16"/>
  <c r="I216" i="16"/>
  <c r="I174" i="16"/>
  <c r="I167" i="16"/>
  <c r="I153" i="16"/>
  <c r="I111" i="16"/>
  <c r="I104" i="16"/>
  <c r="I90" i="16"/>
  <c r="I48" i="16"/>
  <c r="I41" i="16"/>
  <c r="I27" i="16"/>
  <c r="Z25" i="18"/>
  <c r="AA63" i="5" s="1"/>
  <c r="W25" i="18"/>
  <c r="X63" i="5" s="1"/>
  <c r="T25" i="18"/>
  <c r="U63" i="5" s="1"/>
  <c r="N25" i="18"/>
  <c r="O63" i="5" s="1"/>
  <c r="J45" i="5"/>
  <c r="K45" i="5"/>
  <c r="M45" i="5"/>
  <c r="N45" i="5"/>
  <c r="P45" i="5"/>
  <c r="Q45" i="5"/>
  <c r="S45" i="5"/>
  <c r="T45" i="5"/>
  <c r="V45" i="5"/>
  <c r="W45" i="5"/>
  <c r="Y45" i="5"/>
  <c r="Z45" i="5"/>
  <c r="J46" i="5"/>
  <c r="K46" i="5"/>
  <c r="M46" i="5"/>
  <c r="N46" i="5"/>
  <c r="P46" i="5"/>
  <c r="Q46" i="5"/>
  <c r="S46" i="5"/>
  <c r="T46" i="5"/>
  <c r="V46" i="5"/>
  <c r="W46" i="5"/>
  <c r="Y46" i="5"/>
  <c r="Z46" i="5"/>
  <c r="J47" i="5"/>
  <c r="K47" i="5"/>
  <c r="M47" i="5"/>
  <c r="N47" i="5"/>
  <c r="P47" i="5"/>
  <c r="Q47" i="5"/>
  <c r="S47" i="5"/>
  <c r="T47" i="5"/>
  <c r="V47" i="5"/>
  <c r="W47" i="5"/>
  <c r="Y47" i="5"/>
  <c r="Z47" i="5"/>
  <c r="J48" i="5"/>
  <c r="K48" i="5"/>
  <c r="M48" i="5"/>
  <c r="N48" i="5"/>
  <c r="P48" i="5"/>
  <c r="Q48" i="5"/>
  <c r="S48" i="5"/>
  <c r="T48" i="5"/>
  <c r="V48" i="5"/>
  <c r="W48" i="5"/>
  <c r="Y48" i="5"/>
  <c r="Z48" i="5"/>
  <c r="J49" i="5"/>
  <c r="K49" i="5"/>
  <c r="M49" i="5"/>
  <c r="N49" i="5"/>
  <c r="P49" i="5"/>
  <c r="Q49" i="5"/>
  <c r="S49" i="5"/>
  <c r="T49" i="5"/>
  <c r="V49" i="5"/>
  <c r="W49" i="5"/>
  <c r="Y49" i="5"/>
  <c r="Z49" i="5"/>
  <c r="J50" i="5"/>
  <c r="K50" i="5"/>
  <c r="M50" i="5"/>
  <c r="N50" i="5"/>
  <c r="P50" i="5"/>
  <c r="Q50" i="5"/>
  <c r="S50" i="5"/>
  <c r="T50" i="5"/>
  <c r="V50" i="5"/>
  <c r="W50" i="5"/>
  <c r="Y50" i="5"/>
  <c r="Z50" i="5"/>
  <c r="J51" i="5"/>
  <c r="K51" i="5"/>
  <c r="M51" i="5"/>
  <c r="N51" i="5"/>
  <c r="P51" i="5"/>
  <c r="Q51" i="5"/>
  <c r="S51" i="5"/>
  <c r="T51" i="5"/>
  <c r="V51" i="5"/>
  <c r="W51" i="5"/>
  <c r="Y51" i="5"/>
  <c r="Z51" i="5"/>
  <c r="J52" i="5"/>
  <c r="K52" i="5"/>
  <c r="M52" i="5"/>
  <c r="N52" i="5"/>
  <c r="P52" i="5"/>
  <c r="Q52" i="5"/>
  <c r="S52" i="5"/>
  <c r="T52" i="5"/>
  <c r="V52" i="5"/>
  <c r="W52" i="5"/>
  <c r="Y52" i="5"/>
  <c r="Z52" i="5"/>
  <c r="J53" i="5"/>
  <c r="K53" i="5"/>
  <c r="M53" i="5"/>
  <c r="N53" i="5"/>
  <c r="P53" i="5"/>
  <c r="Q53" i="5"/>
  <c r="S53" i="5"/>
  <c r="T53" i="5"/>
  <c r="V53" i="5"/>
  <c r="W53" i="5"/>
  <c r="Y53" i="5"/>
  <c r="Z53" i="5"/>
  <c r="J54" i="5"/>
  <c r="K54" i="5"/>
  <c r="M54" i="5"/>
  <c r="N54" i="5"/>
  <c r="P54" i="5"/>
  <c r="Q54" i="5"/>
  <c r="S54" i="5"/>
  <c r="T54" i="5"/>
  <c r="V54" i="5"/>
  <c r="W54" i="5"/>
  <c r="Y54" i="5"/>
  <c r="Z54" i="5"/>
  <c r="J55" i="5"/>
  <c r="K55" i="5"/>
  <c r="M55" i="5"/>
  <c r="N55" i="5"/>
  <c r="P55" i="5"/>
  <c r="Q55" i="5"/>
  <c r="S55" i="5"/>
  <c r="T55" i="5"/>
  <c r="V55" i="5"/>
  <c r="W55" i="5"/>
  <c r="Y55" i="5"/>
  <c r="Z55" i="5"/>
  <c r="J56" i="5"/>
  <c r="K56" i="5"/>
  <c r="M56" i="5"/>
  <c r="N56" i="5"/>
  <c r="P56" i="5"/>
  <c r="Q56" i="5"/>
  <c r="S56" i="5"/>
  <c r="T56" i="5"/>
  <c r="V56" i="5"/>
  <c r="W56" i="5"/>
  <c r="Y56" i="5"/>
  <c r="Z56" i="5"/>
  <c r="J57" i="5"/>
  <c r="K57" i="5"/>
  <c r="M57" i="5"/>
  <c r="N57" i="5"/>
  <c r="P57" i="5"/>
  <c r="Q57" i="5"/>
  <c r="S57" i="5"/>
  <c r="T57" i="5"/>
  <c r="V57" i="5"/>
  <c r="W57" i="5"/>
  <c r="Y57" i="5"/>
  <c r="Z57" i="5"/>
  <c r="J58" i="5"/>
  <c r="K58" i="5"/>
  <c r="M58" i="5"/>
  <c r="N58" i="5"/>
  <c r="P58" i="5"/>
  <c r="Q58" i="5"/>
  <c r="S58" i="5"/>
  <c r="T58" i="5"/>
  <c r="V58" i="5"/>
  <c r="W58" i="5"/>
  <c r="Y58" i="5"/>
  <c r="Z58" i="5"/>
  <c r="J59" i="5"/>
  <c r="K59" i="5"/>
  <c r="M59" i="5"/>
  <c r="N59" i="5"/>
  <c r="P59" i="5"/>
  <c r="Q59" i="5"/>
  <c r="S59" i="5"/>
  <c r="T59" i="5"/>
  <c r="V59" i="5"/>
  <c r="W59" i="5"/>
  <c r="Y59" i="5"/>
  <c r="Z59" i="5"/>
  <c r="J60" i="5"/>
  <c r="K60" i="5"/>
  <c r="M60" i="5"/>
  <c r="N60" i="5"/>
  <c r="P60" i="5"/>
  <c r="Q60" i="5"/>
  <c r="S60" i="5"/>
  <c r="T60" i="5"/>
  <c r="V60" i="5"/>
  <c r="W60" i="5"/>
  <c r="Y60" i="5"/>
  <c r="Z60" i="5"/>
  <c r="J61" i="5"/>
  <c r="K61" i="5"/>
  <c r="M61" i="5"/>
  <c r="N61" i="5"/>
  <c r="P61" i="5"/>
  <c r="Q61" i="5"/>
  <c r="S61" i="5"/>
  <c r="T61" i="5"/>
  <c r="V61" i="5"/>
  <c r="W61" i="5"/>
  <c r="Y61" i="5"/>
  <c r="Z61" i="5"/>
  <c r="J62" i="5"/>
  <c r="K62" i="5"/>
  <c r="M62" i="5"/>
  <c r="N62" i="5"/>
  <c r="P62" i="5"/>
  <c r="Q62" i="5"/>
  <c r="S62" i="5"/>
  <c r="T62" i="5"/>
  <c r="V62" i="5"/>
  <c r="W62" i="5"/>
  <c r="Y62" i="5"/>
  <c r="Z62" i="5"/>
  <c r="J63" i="5"/>
  <c r="K63" i="5"/>
  <c r="M63" i="5"/>
  <c r="N63" i="5"/>
  <c r="P63" i="5"/>
  <c r="Q63" i="5"/>
  <c r="S63" i="5"/>
  <c r="T63" i="5"/>
  <c r="V63" i="5"/>
  <c r="W63" i="5"/>
  <c r="Y63" i="5"/>
  <c r="Z63" i="5"/>
  <c r="J64" i="5"/>
  <c r="K64" i="5"/>
  <c r="M64" i="5"/>
  <c r="N64" i="5"/>
  <c r="P64" i="5"/>
  <c r="Q64" i="5"/>
  <c r="S64" i="5"/>
  <c r="T64" i="5"/>
  <c r="V64" i="5"/>
  <c r="W64" i="5"/>
  <c r="Y64" i="5"/>
  <c r="Z64" i="5"/>
  <c r="J65" i="5"/>
  <c r="K65" i="5"/>
  <c r="M65" i="5"/>
  <c r="N65" i="5"/>
  <c r="P65" i="5"/>
  <c r="Q65" i="5"/>
  <c r="S65" i="5"/>
  <c r="T65" i="5"/>
  <c r="V65" i="5"/>
  <c r="W65" i="5"/>
  <c r="Y65" i="5"/>
  <c r="Z65" i="5"/>
  <c r="J66" i="5"/>
  <c r="K66" i="5"/>
  <c r="M66" i="5"/>
  <c r="N66" i="5"/>
  <c r="P66" i="5"/>
  <c r="Q66" i="5"/>
  <c r="S66" i="5"/>
  <c r="T66" i="5"/>
  <c r="V66" i="5"/>
  <c r="W66" i="5"/>
  <c r="Y66" i="5"/>
  <c r="Z66" i="5"/>
  <c r="J67" i="5"/>
  <c r="K67" i="5"/>
  <c r="M67" i="5"/>
  <c r="N67" i="5"/>
  <c r="P67" i="5"/>
  <c r="Q67" i="5"/>
  <c r="S67" i="5"/>
  <c r="T67" i="5"/>
  <c r="V67" i="5"/>
  <c r="W67" i="5"/>
  <c r="Y67" i="5"/>
  <c r="Z67" i="5"/>
  <c r="J68" i="5"/>
  <c r="K68" i="5"/>
  <c r="M68" i="5"/>
  <c r="N68" i="5"/>
  <c r="P68" i="5"/>
  <c r="Q68" i="5"/>
  <c r="S68" i="5"/>
  <c r="T68" i="5"/>
  <c r="V68" i="5"/>
  <c r="W68" i="5"/>
  <c r="Y68" i="5"/>
  <c r="Z68" i="5"/>
  <c r="J69" i="5"/>
  <c r="K69" i="5"/>
  <c r="M69" i="5"/>
  <c r="N69" i="5"/>
  <c r="P69" i="5"/>
  <c r="Q69" i="5"/>
  <c r="S69" i="5"/>
  <c r="T69" i="5"/>
  <c r="V69" i="5"/>
  <c r="W69" i="5"/>
  <c r="Y69" i="5"/>
  <c r="Z69" i="5"/>
  <c r="J70" i="5"/>
  <c r="K70" i="5"/>
  <c r="M70" i="5"/>
  <c r="N70" i="5"/>
  <c r="P70" i="5"/>
  <c r="Q70" i="5"/>
  <c r="S70" i="5"/>
  <c r="T70" i="5"/>
  <c r="V70" i="5"/>
  <c r="W70" i="5"/>
  <c r="Y70" i="5"/>
  <c r="Z70" i="5"/>
  <c r="J71" i="5"/>
  <c r="K71" i="5"/>
  <c r="M71" i="5"/>
  <c r="N71" i="5"/>
  <c r="P71" i="5"/>
  <c r="Q71" i="5"/>
  <c r="S71" i="5"/>
  <c r="T71" i="5"/>
  <c r="V71" i="5"/>
  <c r="W71" i="5"/>
  <c r="Y71" i="5"/>
  <c r="Z71" i="5"/>
  <c r="Z19" i="18"/>
  <c r="AA57" i="5" s="1"/>
  <c r="N22" i="18"/>
  <c r="O60" i="5" s="1"/>
  <c r="Q22" i="18"/>
  <c r="R60" i="5" s="1"/>
  <c r="T22" i="18"/>
  <c r="U60" i="5" s="1"/>
  <c r="W22" i="18"/>
  <c r="X60" i="5" s="1"/>
  <c r="Z22" i="18"/>
  <c r="AA60" i="5" s="1"/>
  <c r="X46" i="18"/>
  <c r="Y46" i="18"/>
  <c r="X47" i="18"/>
  <c r="Y47" i="18"/>
  <c r="X48" i="18"/>
  <c r="Y48" i="18"/>
  <c r="J41" i="5"/>
  <c r="K41" i="5"/>
  <c r="F5" i="18"/>
  <c r="G33" i="18"/>
  <c r="H71" i="5" s="1"/>
  <c r="F33" i="18"/>
  <c r="G71" i="5" s="1"/>
  <c r="G32" i="18"/>
  <c r="H70" i="5" s="1"/>
  <c r="F32" i="18"/>
  <c r="G70" i="5" s="1"/>
  <c r="G31" i="18"/>
  <c r="H69" i="5" s="1"/>
  <c r="F31" i="18"/>
  <c r="G69" i="5" s="1"/>
  <c r="G30" i="18"/>
  <c r="H68" i="5" s="1"/>
  <c r="F30" i="18"/>
  <c r="G68" i="5" s="1"/>
  <c r="G29" i="18"/>
  <c r="H67" i="5" s="1"/>
  <c r="F29" i="18"/>
  <c r="G67" i="5" s="1"/>
  <c r="G28" i="18"/>
  <c r="H66" i="5" s="1"/>
  <c r="F28" i="18"/>
  <c r="G66" i="5" s="1"/>
  <c r="G27" i="18"/>
  <c r="H65" i="5" s="1"/>
  <c r="F27" i="18"/>
  <c r="G65" i="5" s="1"/>
  <c r="G26" i="18"/>
  <c r="H64" i="5" s="1"/>
  <c r="F26" i="18"/>
  <c r="G64" i="5" s="1"/>
  <c r="G25" i="18"/>
  <c r="H63" i="5" s="1"/>
  <c r="F25" i="18"/>
  <c r="G63" i="5" s="1"/>
  <c r="G24" i="18"/>
  <c r="H62" i="5" s="1"/>
  <c r="F24" i="18"/>
  <c r="G62" i="5" s="1"/>
  <c r="G23" i="18"/>
  <c r="H61" i="5" s="1"/>
  <c r="F23" i="18"/>
  <c r="G61" i="5" s="1"/>
  <c r="G22" i="18"/>
  <c r="H60" i="5" s="1"/>
  <c r="F22" i="18"/>
  <c r="G60" i="5" s="1"/>
  <c r="G21" i="18"/>
  <c r="H59" i="5" s="1"/>
  <c r="F21" i="18"/>
  <c r="G59" i="5" s="1"/>
  <c r="G20" i="18"/>
  <c r="H58" i="5" s="1"/>
  <c r="F20" i="18"/>
  <c r="G58" i="5" s="1"/>
  <c r="G19" i="18"/>
  <c r="H57" i="5" s="1"/>
  <c r="F19" i="18"/>
  <c r="G57" i="5" s="1"/>
  <c r="G18" i="18"/>
  <c r="H56" i="5" s="1"/>
  <c r="F18" i="18"/>
  <c r="G56" i="5" s="1"/>
  <c r="G17" i="18"/>
  <c r="H55" i="5" s="1"/>
  <c r="F17" i="18"/>
  <c r="G55" i="5" s="1"/>
  <c r="G16" i="18"/>
  <c r="H54" i="5" s="1"/>
  <c r="F16" i="18"/>
  <c r="G54" i="5" s="1"/>
  <c r="G15" i="18"/>
  <c r="H53" i="5" s="1"/>
  <c r="F15" i="18"/>
  <c r="G53" i="5" s="1"/>
  <c r="G14" i="18"/>
  <c r="H52" i="5" s="1"/>
  <c r="F14" i="18"/>
  <c r="G52" i="5" s="1"/>
  <c r="G13" i="18"/>
  <c r="H51" i="5" s="1"/>
  <c r="F13" i="18"/>
  <c r="G51" i="5" s="1"/>
  <c r="G12" i="18"/>
  <c r="H50" i="5" s="1"/>
  <c r="F12" i="18"/>
  <c r="G50" i="5" s="1"/>
  <c r="G11" i="18"/>
  <c r="H49" i="5" s="1"/>
  <c r="F11" i="18"/>
  <c r="G49" i="5" s="1"/>
  <c r="G10" i="18"/>
  <c r="H48" i="5" s="1"/>
  <c r="F10" i="18"/>
  <c r="G48" i="5" s="1"/>
  <c r="G9" i="18"/>
  <c r="H47" i="5" s="1"/>
  <c r="F9" i="18"/>
  <c r="G47" i="5" s="1"/>
  <c r="G8" i="18"/>
  <c r="H46" i="5" s="1"/>
  <c r="F8" i="18"/>
  <c r="G46" i="5" s="1"/>
  <c r="G7" i="18"/>
  <c r="H45" i="5" s="1"/>
  <c r="F7" i="18"/>
  <c r="G45" i="5" s="1"/>
  <c r="G6" i="18"/>
  <c r="F6" i="18"/>
  <c r="G5" i="18"/>
  <c r="F35" i="5"/>
  <c r="F34" i="5"/>
  <c r="F31" i="5"/>
  <c r="F30" i="5"/>
  <c r="F29" i="5"/>
  <c r="F27" i="5"/>
  <c r="G27" i="5" s="1"/>
  <c r="F26" i="5"/>
  <c r="G26" i="5" s="1"/>
  <c r="F25" i="5"/>
  <c r="G25" i="5" s="1"/>
  <c r="F24" i="5"/>
  <c r="G24" i="5" s="1"/>
  <c r="F23" i="5"/>
  <c r="G23" i="5" s="1"/>
  <c r="F22" i="5"/>
  <c r="G22" i="5" s="1"/>
  <c r="L3" i="18" s="1"/>
  <c r="F21" i="5"/>
  <c r="G21" i="5" s="1"/>
  <c r="F20" i="5"/>
  <c r="G20" i="5" s="1"/>
  <c r="F19" i="5"/>
  <c r="F18" i="5"/>
  <c r="H18" i="5"/>
  <c r="I18" i="5" s="1"/>
  <c r="H19" i="5"/>
  <c r="I19" i="5" s="1"/>
  <c r="H20" i="5"/>
  <c r="I20" i="5" s="1"/>
  <c r="H21" i="5"/>
  <c r="I21" i="5" s="1"/>
  <c r="H22" i="5"/>
  <c r="I22" i="5" s="1"/>
  <c r="O3" i="18" s="1"/>
  <c r="H23" i="5"/>
  <c r="I23" i="5" s="1"/>
  <c r="H24" i="5"/>
  <c r="I24" i="5" s="1"/>
  <c r="H25" i="5"/>
  <c r="I25" i="5" s="1"/>
  <c r="H26" i="5"/>
  <c r="I26" i="5" s="1"/>
  <c r="H27" i="5"/>
  <c r="I27" i="5" s="1"/>
  <c r="H29" i="5"/>
  <c r="I29" i="5" s="1"/>
  <c r="H30" i="5"/>
  <c r="I30" i="5" s="1"/>
  <c r="H31" i="5"/>
  <c r="I31" i="5" s="1"/>
  <c r="H34" i="5"/>
  <c r="I34" i="5" s="1"/>
  <c r="H35" i="5"/>
  <c r="I35" i="5" s="1"/>
  <c r="J18" i="5"/>
  <c r="K18" i="5" s="1"/>
  <c r="J19" i="5"/>
  <c r="K19" i="5" s="1"/>
  <c r="J20" i="5"/>
  <c r="K20" i="5" s="1"/>
  <c r="J21" i="5"/>
  <c r="K21" i="5" s="1"/>
  <c r="J22" i="5"/>
  <c r="K22" i="5" s="1"/>
  <c r="R3" i="18" s="1"/>
  <c r="J23" i="5"/>
  <c r="K23" i="5" s="1"/>
  <c r="J24" i="5"/>
  <c r="K24" i="5" s="1"/>
  <c r="J25" i="5"/>
  <c r="K25" i="5" s="1"/>
  <c r="J26" i="5"/>
  <c r="K26" i="5" s="1"/>
  <c r="J27" i="5"/>
  <c r="K27" i="5" s="1"/>
  <c r="J29" i="5"/>
  <c r="K29" i="5" s="1"/>
  <c r="J30" i="5"/>
  <c r="K30" i="5" s="1"/>
  <c r="J31" i="5"/>
  <c r="K31" i="5" s="1"/>
  <c r="J34" i="5"/>
  <c r="K34" i="5" s="1"/>
  <c r="J35" i="5"/>
  <c r="K35" i="5" s="1"/>
  <c r="L18" i="5"/>
  <c r="M18" i="5" s="1"/>
  <c r="L19" i="5"/>
  <c r="M19" i="5" s="1"/>
  <c r="L20" i="5"/>
  <c r="M20" i="5" s="1"/>
  <c r="L21" i="5"/>
  <c r="M21" i="5" s="1"/>
  <c r="L22" i="5"/>
  <c r="M22" i="5" s="1"/>
  <c r="U3" i="18" s="1"/>
  <c r="L23" i="5"/>
  <c r="M23" i="5" s="1"/>
  <c r="L24" i="5"/>
  <c r="M24" i="5" s="1"/>
  <c r="L25" i="5"/>
  <c r="M25" i="5" s="1"/>
  <c r="L26" i="5"/>
  <c r="M26" i="5" s="1"/>
  <c r="L27" i="5"/>
  <c r="M27" i="5" s="1"/>
  <c r="L29" i="5"/>
  <c r="M29" i="5" s="1"/>
  <c r="L30" i="5"/>
  <c r="M30" i="5" s="1"/>
  <c r="L31" i="5"/>
  <c r="M31" i="5" s="1"/>
  <c r="L34" i="5"/>
  <c r="M34" i="5" s="1"/>
  <c r="L35" i="5"/>
  <c r="M35" i="5" s="1"/>
  <c r="N18" i="5"/>
  <c r="O18" i="5" s="1"/>
  <c r="N19" i="5"/>
  <c r="O19" i="5" s="1"/>
  <c r="N20" i="5"/>
  <c r="O20" i="5" s="1"/>
  <c r="N21" i="5"/>
  <c r="O21" i="5" s="1"/>
  <c r="N22" i="5"/>
  <c r="O22" i="5" s="1"/>
  <c r="X3" i="18" s="1"/>
  <c r="N23" i="5"/>
  <c r="O23" i="5" s="1"/>
  <c r="N24" i="5"/>
  <c r="O24" i="5" s="1"/>
  <c r="N25" i="5"/>
  <c r="O25" i="5" s="1"/>
  <c r="N26" i="5"/>
  <c r="O26" i="5" s="1"/>
  <c r="N27" i="5"/>
  <c r="O27" i="5" s="1"/>
  <c r="N29" i="5"/>
  <c r="O29" i="5" s="1"/>
  <c r="N30" i="5"/>
  <c r="O30" i="5" s="1"/>
  <c r="N31" i="5"/>
  <c r="O31" i="5" s="1"/>
  <c r="N34" i="5"/>
  <c r="O34" i="5" s="1"/>
  <c r="N35" i="5"/>
  <c r="O35" i="5" s="1"/>
  <c r="BV21" i="18" l="1"/>
  <c r="BY30" i="18"/>
  <c r="BP9" i="18"/>
  <c r="BY14" i="18"/>
  <c r="BV20" i="18"/>
  <c r="BS9" i="18"/>
  <c r="BM19" i="18"/>
  <c r="BP13" i="18"/>
  <c r="BM6" i="18"/>
  <c r="BY31" i="18"/>
  <c r="BP30" i="18"/>
  <c r="BY9" i="18"/>
  <c r="BY12" i="18"/>
  <c r="BM20" i="18"/>
  <c r="BV25" i="18"/>
  <c r="BV17" i="18"/>
  <c r="BS26" i="18"/>
  <c r="BS30" i="18"/>
  <c r="BM15" i="18"/>
  <c r="BV9" i="18"/>
  <c r="BY8" i="18"/>
  <c r="BM21" i="18"/>
  <c r="BS12" i="18"/>
  <c r="BY17" i="18"/>
  <c r="BS18" i="18"/>
  <c r="BP23" i="18"/>
  <c r="BM23" i="18"/>
  <c r="BP26" i="18"/>
  <c r="BV23" i="18"/>
  <c r="BM17" i="18"/>
  <c r="BV8" i="18"/>
  <c r="BP11" i="18"/>
  <c r="BV11" i="18"/>
  <c r="BS16" i="18"/>
  <c r="BV15" i="18"/>
  <c r="BY19" i="18"/>
  <c r="BM26" i="18"/>
  <c r="BY26" i="18"/>
  <c r="BP20" i="18"/>
  <c r="BS28" i="18"/>
  <c r="BY6" i="18"/>
  <c r="BP32" i="18"/>
  <c r="BP33" i="18"/>
  <c r="BV18" i="18"/>
  <c r="BV19" i="18"/>
  <c r="BV22" i="18"/>
  <c r="BV27" i="18"/>
  <c r="BV26" i="18"/>
  <c r="BV30" i="18"/>
  <c r="BY24" i="18"/>
  <c r="BY7" i="18"/>
  <c r="BY11" i="18"/>
  <c r="BY25" i="18"/>
  <c r="BY33" i="18"/>
  <c r="BY29" i="18"/>
  <c r="BY32" i="18"/>
  <c r="BY28" i="18"/>
  <c r="BY27" i="18"/>
  <c r="BY22" i="18"/>
  <c r="BY23" i="18"/>
  <c r="BY20" i="18"/>
  <c r="BY21" i="18"/>
  <c r="BY16" i="18"/>
  <c r="BY18" i="18"/>
  <c r="BY15" i="18"/>
  <c r="BY13" i="18"/>
  <c r="BY10" i="18"/>
  <c r="BV33" i="18"/>
  <c r="BV31" i="18"/>
  <c r="BV29" i="18"/>
  <c r="BV28" i="18"/>
  <c r="BV24" i="18"/>
  <c r="BV16" i="18"/>
  <c r="BV13" i="18"/>
  <c r="BV14" i="18"/>
  <c r="BV10" i="18"/>
  <c r="BV12" i="18"/>
  <c r="BV7" i="18"/>
  <c r="BS15" i="18"/>
  <c r="BS7" i="18"/>
  <c r="BS19" i="18"/>
  <c r="BS31" i="18"/>
  <c r="BS33" i="18"/>
  <c r="BS29" i="18"/>
  <c r="BS25" i="18"/>
  <c r="BS27" i="18"/>
  <c r="BR23" i="18"/>
  <c r="BQ24" i="18"/>
  <c r="BR24" i="18" s="1"/>
  <c r="BS21" i="18"/>
  <c r="BS20" i="18"/>
  <c r="BS17" i="18"/>
  <c r="BS10" i="18"/>
  <c r="BS11" i="18"/>
  <c r="BS8" i="18"/>
  <c r="BS13" i="18"/>
  <c r="BS14" i="18"/>
  <c r="BP7" i="18"/>
  <c r="BP10" i="18"/>
  <c r="BP14" i="18"/>
  <c r="BP18" i="18"/>
  <c r="BP28" i="18"/>
  <c r="BP29" i="18"/>
  <c r="BP27" i="18"/>
  <c r="BP25" i="18"/>
  <c r="BP24" i="18"/>
  <c r="BP22" i="18"/>
  <c r="BP16" i="18"/>
  <c r="BP17" i="18"/>
  <c r="BP19" i="18"/>
  <c r="BP15" i="18"/>
  <c r="BP12" i="18"/>
  <c r="BP8" i="18"/>
  <c r="BM10" i="18"/>
  <c r="BM22" i="18"/>
  <c r="BM24" i="18"/>
  <c r="BM27" i="18"/>
  <c r="BM25" i="18"/>
  <c r="BL32" i="18"/>
  <c r="BM32" i="18" s="1"/>
  <c r="BK33" i="18"/>
  <c r="BL33" i="18" s="1"/>
  <c r="BK30" i="18"/>
  <c r="BL30" i="18" s="1"/>
  <c r="BL29" i="18"/>
  <c r="BM11" i="18"/>
  <c r="BM12" i="18"/>
  <c r="BH32" i="18"/>
  <c r="BI31" i="18"/>
  <c r="BI29" i="18"/>
  <c r="BH30" i="18"/>
  <c r="BI30" i="18" s="1"/>
  <c r="BH20" i="18"/>
  <c r="BI19" i="18"/>
  <c r="BH17" i="18"/>
  <c r="BI16" i="18"/>
  <c r="BI13" i="18"/>
  <c r="BH14" i="18"/>
  <c r="BI10" i="18"/>
  <c r="BH11" i="18"/>
  <c r="BM16" i="18"/>
  <c r="BM18" i="18"/>
  <c r="BM14" i="18"/>
  <c r="BM13" i="18"/>
  <c r="BP21" i="18"/>
  <c r="BK9" i="18"/>
  <c r="BL9" i="18" s="1"/>
  <c r="BM8" i="18" s="1"/>
  <c r="K19" i="18"/>
  <c r="L57" i="5" s="1"/>
  <c r="K22" i="18"/>
  <c r="L60" i="5" s="1"/>
  <c r="K25" i="18"/>
  <c r="L63" i="5" s="1"/>
  <c r="W7" i="18"/>
  <c r="T7" i="18"/>
  <c r="Q25" i="18"/>
  <c r="R63" i="5" s="1"/>
  <c r="Z7" i="18"/>
  <c r="AA45" i="5" s="1"/>
  <c r="AM41" i="5"/>
  <c r="BA6" i="18" s="1"/>
  <c r="AJ41" i="5"/>
  <c r="AX6" i="18" s="1"/>
  <c r="AG41" i="5"/>
  <c r="AU6" i="18" s="1"/>
  <c r="AD67" i="5"/>
  <c r="AD69" i="5" s="1"/>
  <c r="AD70" i="5" s="1"/>
  <c r="AJ57" i="5"/>
  <c r="AS67" i="5"/>
  <c r="AS69" i="5" s="1"/>
  <c r="AS70" i="5" s="1"/>
  <c r="AS71" i="5" s="1"/>
  <c r="AA69" i="5" s="1"/>
  <c r="AP57" i="5"/>
  <c r="AP59" i="5" s="1"/>
  <c r="AM57" i="5"/>
  <c r="AG57" i="5"/>
  <c r="AG59" i="5" s="1"/>
  <c r="AG60" i="5" s="1"/>
  <c r="AG61" i="5" s="1"/>
  <c r="O66" i="5" s="1"/>
  <c r="AG67" i="5"/>
  <c r="AG69" i="5" s="1"/>
  <c r="AG70" i="5" s="1"/>
  <c r="AG71" i="5" s="1"/>
  <c r="O69" i="5" s="1"/>
  <c r="AD57" i="5"/>
  <c r="AD59" i="5" s="1"/>
  <c r="AD60" i="5" s="1"/>
  <c r="AD61" i="5" s="1"/>
  <c r="AP67" i="5"/>
  <c r="AM67" i="5"/>
  <c r="AM69" i="5" s="1"/>
  <c r="AM70" i="5" s="1"/>
  <c r="AM71" i="5" s="1"/>
  <c r="U69" i="5" s="1"/>
  <c r="C63" i="5"/>
  <c r="AJ67" i="5"/>
  <c r="AJ69" i="5" s="1"/>
  <c r="AJ70" i="5" s="1"/>
  <c r="AJ71" i="5" s="1"/>
  <c r="R69" i="5" s="1"/>
  <c r="AS41" i="5"/>
  <c r="BG6" i="18" s="1"/>
  <c r="AP41" i="5"/>
  <c r="BD6" i="18" s="1"/>
  <c r="AS57" i="5"/>
  <c r="C69" i="5"/>
  <c r="D66" i="5"/>
  <c r="C66" i="5"/>
  <c r="D69" i="5"/>
  <c r="C60" i="5"/>
  <c r="D63" i="5"/>
  <c r="D60" i="5"/>
  <c r="B65" i="17"/>
  <c r="B113" i="17"/>
  <c r="B161" i="17"/>
  <c r="B209" i="17"/>
  <c r="D161" i="17"/>
  <c r="D113" i="17"/>
  <c r="B107" i="17"/>
  <c r="B155" i="17"/>
  <c r="D209" i="17"/>
  <c r="B59" i="17"/>
  <c r="B203" i="17"/>
  <c r="D65" i="17"/>
  <c r="J40" i="5"/>
  <c r="K40" i="5"/>
  <c r="AD40" i="5" s="1"/>
  <c r="M40" i="5"/>
  <c r="N40" i="5"/>
  <c r="P40" i="5"/>
  <c r="Q40" i="5"/>
  <c r="S40" i="5"/>
  <c r="T40" i="5"/>
  <c r="V40" i="5"/>
  <c r="W40" i="5"/>
  <c r="Y40" i="5"/>
  <c r="Z40" i="5"/>
  <c r="M41" i="5"/>
  <c r="N41" i="5"/>
  <c r="P41" i="5"/>
  <c r="Q41" i="5"/>
  <c r="S41" i="5"/>
  <c r="T41" i="5"/>
  <c r="V41" i="5"/>
  <c r="W41" i="5"/>
  <c r="Y41" i="5"/>
  <c r="Z41" i="5"/>
  <c r="AQ1" i="18" l="1"/>
  <c r="I2" i="18" s="1"/>
  <c r="BM31" i="18"/>
  <c r="BS23" i="18"/>
  <c r="BS24" i="18"/>
  <c r="BM29" i="18"/>
  <c r="BS22" i="18"/>
  <c r="BJ29" i="18"/>
  <c r="BM33" i="18"/>
  <c r="AD71" i="5"/>
  <c r="L69" i="5" s="1"/>
  <c r="AP60" i="5"/>
  <c r="BM30" i="18"/>
  <c r="BM28" i="18"/>
  <c r="BI32" i="18"/>
  <c r="BH33" i="18"/>
  <c r="BI33" i="18" s="1"/>
  <c r="BJ30" i="18"/>
  <c r="BJ28" i="18"/>
  <c r="BH21" i="18"/>
  <c r="BI21" i="18" s="1"/>
  <c r="BI20" i="18"/>
  <c r="BH18" i="18"/>
  <c r="BI18" i="18" s="1"/>
  <c r="BI17" i="18"/>
  <c r="BH15" i="18"/>
  <c r="BI15" i="18" s="1"/>
  <c r="BI14" i="18"/>
  <c r="BH12" i="18"/>
  <c r="BI12" i="18" s="1"/>
  <c r="BI11" i="18"/>
  <c r="BM7" i="18"/>
  <c r="BM9" i="18"/>
  <c r="AP69" i="5"/>
  <c r="AP70" i="5" s="1"/>
  <c r="AP71" i="5" s="1"/>
  <c r="X69" i="5" s="1"/>
  <c r="AG40" i="5"/>
  <c r="AG42" i="5" s="1"/>
  <c r="AG43" i="5" s="1"/>
  <c r="AG44" i="5" s="1"/>
  <c r="O40" i="5" s="1"/>
  <c r="AJ40" i="5"/>
  <c r="AJ42" i="5" s="1"/>
  <c r="AJ43" i="5" s="1"/>
  <c r="AJ44" i="5" s="1"/>
  <c r="R40" i="5" s="1"/>
  <c r="AM40" i="5"/>
  <c r="AM42" i="5" s="1"/>
  <c r="AM43" i="5" s="1"/>
  <c r="AM44" i="5" s="1"/>
  <c r="U40" i="5" s="1"/>
  <c r="AS40" i="5"/>
  <c r="AP40" i="5"/>
  <c r="AS59" i="5"/>
  <c r="AM59" i="5"/>
  <c r="AM60" i="5" s="1"/>
  <c r="AM61" i="5" s="1"/>
  <c r="U66" i="5" s="1"/>
  <c r="AJ59" i="5"/>
  <c r="AJ60" i="5" s="1"/>
  <c r="AJ61" i="5" s="1"/>
  <c r="R66" i="5" s="1"/>
  <c r="L66" i="5"/>
  <c r="G34" i="5"/>
  <c r="G31" i="5"/>
  <c r="G30" i="5"/>
  <c r="G29" i="5"/>
  <c r="G35" i="5"/>
  <c r="B17" i="17"/>
  <c r="G19" i="5"/>
  <c r="G18" i="5"/>
  <c r="Z44" i="5"/>
  <c r="Y44" i="5"/>
  <c r="Z43" i="5"/>
  <c r="Y43" i="5"/>
  <c r="Z42" i="5"/>
  <c r="Y42" i="5"/>
  <c r="V48" i="18"/>
  <c r="W44" i="5" s="1"/>
  <c r="U48" i="18"/>
  <c r="V44" i="5" s="1"/>
  <c r="V47" i="18"/>
  <c r="W43" i="5" s="1"/>
  <c r="U47" i="18"/>
  <c r="V43" i="5" s="1"/>
  <c r="V46" i="18"/>
  <c r="W42" i="5" s="1"/>
  <c r="U46" i="18"/>
  <c r="V42" i="5" s="1"/>
  <c r="S48" i="18"/>
  <c r="T44" i="5" s="1"/>
  <c r="R48" i="18"/>
  <c r="S44" i="5" s="1"/>
  <c r="S47" i="18"/>
  <c r="T43" i="5" s="1"/>
  <c r="R47" i="18"/>
  <c r="S43" i="5" s="1"/>
  <c r="S46" i="18"/>
  <c r="T42" i="5" s="1"/>
  <c r="R46" i="18"/>
  <c r="S42" i="5" s="1"/>
  <c r="P48" i="18"/>
  <c r="Q44" i="5" s="1"/>
  <c r="O48" i="18"/>
  <c r="P44" i="5" s="1"/>
  <c r="P47" i="18"/>
  <c r="Q43" i="5" s="1"/>
  <c r="O47" i="18"/>
  <c r="P43" i="5" s="1"/>
  <c r="P46" i="18"/>
  <c r="Q42" i="5" s="1"/>
  <c r="O46" i="18"/>
  <c r="P42" i="5" s="1"/>
  <c r="W19" i="18"/>
  <c r="X57" i="5" s="1"/>
  <c r="T19" i="18"/>
  <c r="U57" i="5" s="1"/>
  <c r="Q19" i="18"/>
  <c r="R57" i="5" s="1"/>
  <c r="N19" i="18"/>
  <c r="O57" i="5" s="1"/>
  <c r="D99" i="5"/>
  <c r="AR27" i="18" s="1"/>
  <c r="BH25" i="18" s="1"/>
  <c r="D96" i="5"/>
  <c r="D97" i="5"/>
  <c r="D95" i="5"/>
  <c r="D94" i="5"/>
  <c r="D93" i="5"/>
  <c r="AR24" i="18" s="1"/>
  <c r="D90" i="5"/>
  <c r="D91" i="5"/>
  <c r="D89" i="5"/>
  <c r="D80" i="5"/>
  <c r="D79" i="5"/>
  <c r="D77" i="5"/>
  <c r="E77" i="5"/>
  <c r="D78" i="5"/>
  <c r="E78" i="5"/>
  <c r="E76" i="5"/>
  <c r="D76" i="5"/>
  <c r="BH5" i="18" s="1"/>
  <c r="BI5" i="18" s="1"/>
  <c r="D21" i="5"/>
  <c r="BJ21" i="18" l="1"/>
  <c r="BJ19" i="18"/>
  <c r="BJ20" i="18"/>
  <c r="BJ11" i="18"/>
  <c r="BJ16" i="18"/>
  <c r="BJ10" i="18"/>
  <c r="BJ15" i="18"/>
  <c r="BJ18" i="18"/>
  <c r="AS60" i="5"/>
  <c r="AP61" i="5"/>
  <c r="BJ33" i="18"/>
  <c r="BJ32" i="18"/>
  <c r="BJ31" i="18"/>
  <c r="BH26" i="18"/>
  <c r="BI25" i="18"/>
  <c r="BH23" i="18"/>
  <c r="BI22" i="18"/>
  <c r="BJ13" i="18"/>
  <c r="BJ14" i="18"/>
  <c r="BJ17" i="18"/>
  <c r="BJ12" i="18"/>
  <c r="BH6" i="18"/>
  <c r="BI6" i="18" s="1"/>
  <c r="BJ5" i="18" s="1"/>
  <c r="AR9" i="18"/>
  <c r="BH7" i="18" s="1"/>
  <c r="BI7" i="18" s="1"/>
  <c r="AD41" i="5"/>
  <c r="AR6" i="18" s="1"/>
  <c r="AP42" i="5"/>
  <c r="AP43" i="5" s="1"/>
  <c r="AP44" i="5" s="1"/>
  <c r="X40" i="5" s="1"/>
  <c r="AS42" i="5"/>
  <c r="U45" i="5"/>
  <c r="Q7" i="18"/>
  <c r="R45" i="5" s="1"/>
  <c r="N7" i="18"/>
  <c r="H22" i="18"/>
  <c r="L45" i="5"/>
  <c r="D17" i="17"/>
  <c r="B11" i="17"/>
  <c r="H25" i="18"/>
  <c r="I63" i="5" s="1"/>
  <c r="E63" i="5" s="1"/>
  <c r="J48" i="18"/>
  <c r="K44" i="5" s="1"/>
  <c r="I48" i="18"/>
  <c r="J44" i="5" s="1"/>
  <c r="J47" i="18"/>
  <c r="K43" i="5" s="1"/>
  <c r="I47" i="18"/>
  <c r="J43" i="5" s="1"/>
  <c r="J46" i="18"/>
  <c r="K42" i="5" s="1"/>
  <c r="I46" i="18"/>
  <c r="J42" i="5" s="1"/>
  <c r="M46" i="18"/>
  <c r="N42" i="5" s="1"/>
  <c r="M47" i="18"/>
  <c r="N43" i="5" s="1"/>
  <c r="M48" i="18"/>
  <c r="N44" i="5" s="1"/>
  <c r="L47" i="18"/>
  <c r="M43" i="5" s="1"/>
  <c r="L48" i="18"/>
  <c r="M44" i="5" s="1"/>
  <c r="L46" i="18"/>
  <c r="M42" i="5" s="1"/>
  <c r="G41" i="5"/>
  <c r="H41" i="5"/>
  <c r="H40" i="5"/>
  <c r="G40" i="5"/>
  <c r="V46" i="17"/>
  <c r="V45" i="17"/>
  <c r="W46" i="17" s="1"/>
  <c r="V44" i="17"/>
  <c r="W45" i="17" s="1"/>
  <c r="V43" i="17"/>
  <c r="W44" i="17" s="1"/>
  <c r="V42" i="17"/>
  <c r="W43" i="17" s="1"/>
  <c r="V41" i="17"/>
  <c r="W42" i="17" s="1"/>
  <c r="V40" i="17"/>
  <c r="W41" i="17" s="1"/>
  <c r="V39" i="17"/>
  <c r="W40" i="17" s="1"/>
  <c r="V38" i="17"/>
  <c r="W39" i="17" s="1"/>
  <c r="V37" i="17"/>
  <c r="W38" i="17" s="1"/>
  <c r="V36" i="17"/>
  <c r="W37" i="17" s="1"/>
  <c r="V35" i="17"/>
  <c r="W36" i="17" s="1"/>
  <c r="V34" i="17"/>
  <c r="W35" i="17" s="1"/>
  <c r="V33" i="17"/>
  <c r="W34" i="17" s="1"/>
  <c r="V32" i="17"/>
  <c r="W33" i="17" s="1"/>
  <c r="V31" i="17"/>
  <c r="W32" i="17" s="1"/>
  <c r="V30" i="17"/>
  <c r="W31" i="17" s="1"/>
  <c r="P31" i="17" s="1"/>
  <c r="V29" i="17"/>
  <c r="W30" i="17" s="1"/>
  <c r="V28" i="17"/>
  <c r="W29" i="17" s="1"/>
  <c r="P29" i="17" s="1"/>
  <c r="V27" i="17"/>
  <c r="W28" i="17" s="1"/>
  <c r="P28" i="17" s="1"/>
  <c r="V26" i="17"/>
  <c r="W27" i="17" s="1"/>
  <c r="P27" i="17" s="1"/>
  <c r="V25" i="17"/>
  <c r="W26" i="17" s="1"/>
  <c r="P26" i="17" s="1"/>
  <c r="V24" i="17"/>
  <c r="W25" i="17" s="1"/>
  <c r="V23" i="17"/>
  <c r="W24" i="17" s="1"/>
  <c r="P24" i="17" s="1"/>
  <c r="V22" i="17"/>
  <c r="W23" i="17" s="1"/>
  <c r="P23" i="17" s="1"/>
  <c r="V21" i="17"/>
  <c r="W22" i="17" s="1"/>
  <c r="P22" i="17" s="1"/>
  <c r="V20" i="17"/>
  <c r="V19" i="17"/>
  <c r="W20" i="17" s="1"/>
  <c r="V18" i="17"/>
  <c r="W19" i="17" s="1"/>
  <c r="P19" i="17" s="1"/>
  <c r="V17" i="17"/>
  <c r="W17" i="17" s="1"/>
  <c r="AS43" i="5" l="1"/>
  <c r="AS44" i="5" s="1"/>
  <c r="AA40" i="5" s="1"/>
  <c r="AS61" i="5"/>
  <c r="X66" i="5"/>
  <c r="BH27" i="18"/>
  <c r="BI27" i="18" s="1"/>
  <c r="BI26" i="18"/>
  <c r="BI23" i="18"/>
  <c r="BH24" i="18"/>
  <c r="BI24" i="18" s="1"/>
  <c r="BJ6" i="18"/>
  <c r="BH8" i="18"/>
  <c r="BI8" i="18" s="1"/>
  <c r="W46" i="18"/>
  <c r="X42" i="5" s="1"/>
  <c r="X45" i="5"/>
  <c r="N46" i="18"/>
  <c r="O45" i="5"/>
  <c r="AD42" i="5"/>
  <c r="AD43" i="5" s="1"/>
  <c r="AD44" i="5" s="1"/>
  <c r="L40" i="5" s="1"/>
  <c r="I60" i="5"/>
  <c r="E60" i="5" s="1"/>
  <c r="I11" i="8" s="1"/>
  <c r="C40" i="5"/>
  <c r="E6" i="8" s="1"/>
  <c r="X33" i="17"/>
  <c r="P33" i="17"/>
  <c r="X36" i="17"/>
  <c r="P36" i="17"/>
  <c r="X37" i="17"/>
  <c r="P37" i="17"/>
  <c r="X38" i="17"/>
  <c r="P38" i="17"/>
  <c r="X34" i="17"/>
  <c r="P34" i="17"/>
  <c r="X39" i="17"/>
  <c r="P39" i="17"/>
  <c r="X46" i="17"/>
  <c r="P46" i="17"/>
  <c r="X40" i="17"/>
  <c r="P40" i="17"/>
  <c r="X41" i="17"/>
  <c r="P41" i="17"/>
  <c r="X30" i="17"/>
  <c r="P30" i="17"/>
  <c r="X35" i="17"/>
  <c r="P35" i="17"/>
  <c r="X20" i="17"/>
  <c r="P20" i="17"/>
  <c r="X42" i="17"/>
  <c r="P42" i="17"/>
  <c r="X44" i="17"/>
  <c r="P44" i="17"/>
  <c r="X32" i="17"/>
  <c r="P32" i="17"/>
  <c r="X43" i="17"/>
  <c r="P43" i="17"/>
  <c r="X25" i="17"/>
  <c r="P25" i="17"/>
  <c r="X45" i="17"/>
  <c r="P45" i="17"/>
  <c r="D10" i="5"/>
  <c r="D13" i="5"/>
  <c r="D12" i="5"/>
  <c r="D9" i="5"/>
  <c r="D11" i="5"/>
  <c r="D40" i="5"/>
  <c r="F6" i="8" s="1"/>
  <c r="F46" i="18"/>
  <c r="G42" i="5" s="1"/>
  <c r="F48" i="18"/>
  <c r="G44" i="5" s="1"/>
  <c r="F47" i="18"/>
  <c r="G43" i="5" s="1"/>
  <c r="G46" i="18"/>
  <c r="H42" i="5" s="1"/>
  <c r="G47" i="18"/>
  <c r="H43" i="5" s="1"/>
  <c r="G48" i="18"/>
  <c r="H44" i="5" s="1"/>
  <c r="F11" i="8"/>
  <c r="E11" i="8"/>
  <c r="F14" i="8"/>
  <c r="E14" i="8"/>
  <c r="I14" i="8"/>
  <c r="E17" i="8"/>
  <c r="F17" i="8"/>
  <c r="E20" i="8"/>
  <c r="F20" i="8"/>
  <c r="K46" i="18"/>
  <c r="L42" i="5" s="1"/>
  <c r="T46" i="18"/>
  <c r="U42" i="5" s="1"/>
  <c r="Q46" i="18"/>
  <c r="R42" i="5" s="1"/>
  <c r="Z46" i="18"/>
  <c r="AA42" i="5" s="1"/>
  <c r="V14" i="17"/>
  <c r="X31" i="17"/>
  <c r="X17" i="17"/>
  <c r="P17" i="17" s="1"/>
  <c r="X22" i="17"/>
  <c r="X23" i="17"/>
  <c r="X24" i="17"/>
  <c r="X26" i="17"/>
  <c r="X29" i="17"/>
  <c r="X19" i="17"/>
  <c r="X27" i="17"/>
  <c r="X28" i="17"/>
  <c r="W21" i="17"/>
  <c r="P21" i="17" s="1"/>
  <c r="W18" i="17"/>
  <c r="O42" i="5" l="1"/>
  <c r="H46" i="18"/>
  <c r="H7" i="18" s="1"/>
  <c r="AA66" i="5"/>
  <c r="BJ26" i="18"/>
  <c r="BJ25" i="18"/>
  <c r="BJ27" i="18"/>
  <c r="BJ22" i="18"/>
  <c r="BJ23" i="18"/>
  <c r="BJ24" i="18"/>
  <c r="BH9" i="18"/>
  <c r="BI9" i="18" s="1"/>
  <c r="BJ9" i="18" s="1"/>
  <c r="E10" i="5"/>
  <c r="K5" i="18"/>
  <c r="E9" i="5"/>
  <c r="C42" i="5"/>
  <c r="D42" i="5"/>
  <c r="X18" i="17"/>
  <c r="P18" i="17" s="1"/>
  <c r="X21" i="17"/>
  <c r="I42" i="5" l="1"/>
  <c r="E42" i="5" s="1"/>
  <c r="I8" i="8" s="1"/>
  <c r="BJ7" i="18"/>
  <c r="BJ8" i="18"/>
  <c r="C72" i="5"/>
  <c r="E23" i="8" s="1"/>
  <c r="E8" i="8"/>
  <c r="D72" i="5"/>
  <c r="F23" i="8" s="1"/>
  <c r="F8" i="8"/>
  <c r="D23" i="5"/>
  <c r="I46" i="13"/>
  <c r="I39" i="13"/>
  <c r="I25" i="13"/>
  <c r="E36" i="5"/>
  <c r="AB32" i="8"/>
  <c r="AA31" i="8"/>
  <c r="Z32" i="8"/>
  <c r="Z31" i="8"/>
  <c r="Y32" i="8"/>
  <c r="Y31" i="8"/>
  <c r="O29" i="8"/>
  <c r="Q32" i="8" l="1"/>
  <c r="N32" i="8"/>
  <c r="D33" i="5" l="1"/>
  <c r="E33" i="5" s="1"/>
  <c r="E23" i="5"/>
  <c r="D32" i="5"/>
  <c r="E32" i="5" s="1"/>
  <c r="D31" i="5"/>
  <c r="E31" i="5" s="1"/>
  <c r="D30" i="5"/>
  <c r="E30" i="5" s="1"/>
  <c r="I12" i="13" s="1"/>
  <c r="D29" i="5"/>
  <c r="E29" i="5" s="1"/>
  <c r="F12" i="13" s="1"/>
  <c r="D28" i="5"/>
  <c r="E28" i="5" s="1"/>
  <c r="D27" i="5"/>
  <c r="E27" i="5" s="1"/>
  <c r="D6" i="5"/>
  <c r="D26" i="5"/>
  <c r="E26" i="5" s="1"/>
  <c r="I10" i="13" s="1"/>
  <c r="D25" i="5"/>
  <c r="E25" i="5" s="1"/>
  <c r="F10" i="13" s="1"/>
  <c r="D24" i="5"/>
  <c r="E24" i="5" s="1"/>
  <c r="D10" i="13" s="1"/>
  <c r="D35" i="5"/>
  <c r="E35" i="5" s="1"/>
  <c r="I15" i="13" s="1"/>
  <c r="D19" i="5"/>
  <c r="E19" i="5" s="1"/>
  <c r="D4" i="13" s="1"/>
  <c r="D20" i="5"/>
  <c r="E20" i="5" s="1"/>
  <c r="D5" i="13" s="1"/>
  <c r="E21" i="5"/>
  <c r="D6" i="13" s="1"/>
  <c r="D18" i="5"/>
  <c r="E18" i="5" s="1"/>
  <c r="D3" i="13" s="1"/>
  <c r="D5" i="5"/>
  <c r="E5" i="5" s="1"/>
  <c r="D4" i="5"/>
  <c r="E4" i="5" s="1"/>
  <c r="D3" i="5"/>
  <c r="G39" i="1" l="1"/>
  <c r="I39" i="1"/>
  <c r="D12" i="13"/>
  <c r="H28" i="8"/>
  <c r="D13" i="13"/>
  <c r="B13" i="3"/>
  <c r="K39" i="1"/>
  <c r="D13" i="3"/>
  <c r="D34" i="5"/>
  <c r="E34" i="5" s="1"/>
  <c r="D28" i="8"/>
  <c r="B28" i="8"/>
  <c r="I13" i="1"/>
  <c r="I10" i="1"/>
  <c r="I9" i="1"/>
  <c r="O3" i="1"/>
  <c r="M3" i="1"/>
  <c r="K3" i="1"/>
  <c r="E3" i="5"/>
  <c r="H29" i="8" l="1"/>
  <c r="D14" i="13"/>
  <c r="H55" i="17"/>
  <c r="H7" i="17"/>
  <c r="H151" i="17"/>
  <c r="H199" i="17"/>
  <c r="H103" i="17"/>
  <c r="J55" i="17"/>
  <c r="J7" i="17"/>
  <c r="J199" i="17"/>
  <c r="J151" i="17"/>
  <c r="J103" i="17"/>
  <c r="L7" i="17"/>
  <c r="L55" i="17"/>
  <c r="L199" i="17"/>
  <c r="L151" i="17"/>
  <c r="L103" i="17"/>
  <c r="J3" i="3"/>
  <c r="L3" i="3"/>
  <c r="H3" i="3"/>
  <c r="D15" i="1"/>
  <c r="E13" i="5"/>
  <c r="V28" i="3"/>
  <c r="W29" i="3" s="1"/>
  <c r="P29" i="3" s="1"/>
  <c r="V29" i="3"/>
  <c r="W30" i="3" s="1"/>
  <c r="P30" i="3" s="1"/>
  <c r="V30" i="3"/>
  <c r="W31" i="3" s="1"/>
  <c r="P31" i="3" s="1"/>
  <c r="V31" i="3"/>
  <c r="V32" i="3"/>
  <c r="V33" i="3"/>
  <c r="W34" i="3" s="1"/>
  <c r="P34" i="3" s="1"/>
  <c r="V34" i="3"/>
  <c r="V35" i="3"/>
  <c r="V36" i="3"/>
  <c r="W37" i="3" s="1"/>
  <c r="P37" i="3" s="1"/>
  <c r="V37" i="3"/>
  <c r="V38" i="3"/>
  <c r="W39" i="3" s="1"/>
  <c r="P39" i="3" s="1"/>
  <c r="V39" i="3"/>
  <c r="V40" i="3"/>
  <c r="W41" i="3" s="1"/>
  <c r="P41" i="3" s="1"/>
  <c r="V41" i="3"/>
  <c r="V42" i="3"/>
  <c r="E12" i="5" l="1"/>
  <c r="E11" i="5"/>
  <c r="W42" i="3"/>
  <c r="W40" i="3"/>
  <c r="W35" i="3"/>
  <c r="W38" i="3"/>
  <c r="W33" i="3"/>
  <c r="W32" i="3"/>
  <c r="W36" i="3"/>
  <c r="X41" i="3"/>
  <c r="X37" i="3"/>
  <c r="X31" i="3"/>
  <c r="X30" i="3"/>
  <c r="X29" i="3"/>
  <c r="X34" i="3"/>
  <c r="X39" i="3"/>
  <c r="X35" i="3" l="1"/>
  <c r="P35" i="3"/>
  <c r="X36" i="3"/>
  <c r="P36" i="3"/>
  <c r="X32" i="3"/>
  <c r="P32" i="3"/>
  <c r="X33" i="3"/>
  <c r="P33" i="3"/>
  <c r="X38" i="3"/>
  <c r="P38" i="3"/>
  <c r="X40" i="3"/>
  <c r="P40" i="3"/>
  <c r="X42" i="3"/>
  <c r="P42" i="3"/>
  <c r="F32" i="1"/>
  <c r="F31" i="1"/>
  <c r="D14" i="5"/>
  <c r="C8" i="8" s="1"/>
  <c r="V14" i="3" l="1"/>
  <c r="V13" i="3"/>
  <c r="W13" i="3" s="1"/>
  <c r="X13" i="3" s="1"/>
  <c r="V15" i="3"/>
  <c r="W16" i="3" s="1"/>
  <c r="P16" i="3" s="1"/>
  <c r="V16" i="3"/>
  <c r="W17" i="3" s="1"/>
  <c r="P17" i="3" s="1"/>
  <c r="V17" i="3"/>
  <c r="W18" i="3" s="1"/>
  <c r="P18" i="3" s="1"/>
  <c r="V18" i="3"/>
  <c r="W19" i="3" s="1"/>
  <c r="P19" i="3" s="1"/>
  <c r="V19" i="3"/>
  <c r="W20" i="3" s="1"/>
  <c r="P20" i="3" s="1"/>
  <c r="V20" i="3"/>
  <c r="W21" i="3" s="1"/>
  <c r="P21" i="3" s="1"/>
  <c r="V21" i="3"/>
  <c r="W22" i="3" s="1"/>
  <c r="P22" i="3" s="1"/>
  <c r="V22" i="3"/>
  <c r="W23" i="3" s="1"/>
  <c r="P23" i="3" s="1"/>
  <c r="V23" i="3"/>
  <c r="W24" i="3" s="1"/>
  <c r="P24" i="3" s="1"/>
  <c r="V24" i="3"/>
  <c r="W25" i="3" s="1"/>
  <c r="P25" i="3" s="1"/>
  <c r="V25" i="3"/>
  <c r="W26" i="3" s="1"/>
  <c r="P26" i="3" s="1"/>
  <c r="V26" i="3"/>
  <c r="W27" i="3" s="1"/>
  <c r="P27" i="3" s="1"/>
  <c r="V27" i="3"/>
  <c r="W28" i="3" s="1"/>
  <c r="P28" i="3" s="1"/>
  <c r="W14" i="3" l="1"/>
  <c r="W15" i="3"/>
  <c r="X16" i="3"/>
  <c r="X28" i="3"/>
  <c r="X25" i="3"/>
  <c r="P13" i="3"/>
  <c r="X15" i="3" l="1"/>
  <c r="P15" i="3"/>
  <c r="X17" i="3"/>
  <c r="X21" i="3"/>
  <c r="X24" i="3"/>
  <c r="X18" i="3"/>
  <c r="X20" i="3"/>
  <c r="X22" i="3"/>
  <c r="X23" i="3"/>
  <c r="X26" i="3"/>
  <c r="X19" i="3"/>
  <c r="X27" i="3"/>
  <c r="V10" i="3"/>
  <c r="X14" i="3" s="1"/>
  <c r="P14" i="3" l="1"/>
  <c r="D22" i="5" l="1"/>
  <c r="E22" i="5" s="1"/>
  <c r="I3" i="18" s="1"/>
  <c r="E6" i="5" l="1"/>
  <c r="B25" i="1" s="1"/>
  <c r="D8" i="13"/>
  <c r="I11" i="1"/>
  <c r="M2" i="1"/>
  <c r="B7" i="3" l="1"/>
  <c r="N5" i="18" l="1"/>
  <c r="Q5" i="18"/>
  <c r="T5" i="18"/>
  <c r="W5" i="18"/>
  <c r="Z5" i="18"/>
  <c r="H5" i="18" l="1"/>
  <c r="I40" i="5" s="1"/>
  <c r="E40" i="5" s="1"/>
  <c r="I6" i="8" s="1"/>
  <c r="Q31" i="18" l="1"/>
  <c r="Q28" i="18"/>
  <c r="Z31" i="18"/>
  <c r="W31" i="18"/>
  <c r="N28" i="18"/>
  <c r="T31" i="18"/>
  <c r="K28" i="18"/>
  <c r="N31" i="18"/>
  <c r="Z28" i="18"/>
  <c r="W28" i="18"/>
  <c r="K31" i="18"/>
  <c r="T28" i="18"/>
  <c r="X1" i="18" l="1"/>
  <c r="U1" i="18"/>
  <c r="R1" i="18"/>
  <c r="O1" i="18"/>
  <c r="L1" i="18"/>
  <c r="H28" i="18"/>
  <c r="I66" i="5" s="1"/>
  <c r="E66" i="5" s="1"/>
  <c r="I17" i="8" s="1"/>
  <c r="H31" i="18"/>
  <c r="I69" i="5" s="1"/>
  <c r="E69" i="5" s="1"/>
  <c r="I20" i="8" s="1"/>
  <c r="E72" i="5" l="1"/>
  <c r="I23" i="8" s="1"/>
  <c r="B1" i="18" l="1"/>
  <c r="I1" i="18"/>
</calcChain>
</file>

<file path=xl/sharedStrings.xml><?xml version="1.0" encoding="utf-8"?>
<sst xmlns="http://schemas.openxmlformats.org/spreadsheetml/2006/main" count="2244" uniqueCount="535">
  <si>
    <t>（様式第１）</t>
  </si>
  <si>
    <t>パシフィックコンサルタンツ株式会社</t>
  </si>
  <si>
    <t>代表取締役社長　殿</t>
  </si>
  <si>
    <t>パシフィックリプロサービス株式会社</t>
  </si>
  <si>
    <t>法人名</t>
  </si>
  <si>
    <t>代表者名</t>
  </si>
  <si>
    <t>記</t>
  </si>
  <si>
    <t>１．補助事業の名称</t>
  </si>
  <si>
    <t>２．補助事業の実施計画</t>
  </si>
  <si>
    <t>（別添　実施計画書による）</t>
  </si>
  <si>
    <t>３．補助金交付申請額</t>
  </si>
  <si>
    <t>（１）補助事業に要する経費</t>
  </si>
  <si>
    <t>円</t>
  </si>
  <si>
    <t>（２）補助対象経費</t>
  </si>
  <si>
    <t>４．補助事業に要する経費、補助対象経費及び補助金の額</t>
  </si>
  <si>
    <t>（別紙１による）</t>
  </si>
  <si>
    <t>５．補助事業の開始及び完了予定年月日</t>
  </si>
  <si>
    <t>（注）申請書には、次の事項を記載した書面を添付すること。</t>
  </si>
  <si>
    <t>（１）申請者の役員名簿（別紙２）</t>
  </si>
  <si>
    <t>（２）その他ＰＣＫＫが指示する書面等</t>
  </si>
  <si>
    <t>（備考）用紙は、日本産業規格Ａ４とし、縦位置とする。</t>
  </si>
  <si>
    <t>年度運輸部門エネルギー使用合理化・非化石エネルギー転換推進事業費補助金</t>
    <phoneticPr fontId="4"/>
  </si>
  <si>
    <t>（トラック輸送省エネ化推進事業）補助金交付申請書</t>
    <phoneticPr fontId="4"/>
  </si>
  <si>
    <t>令和</t>
    <phoneticPr fontId="4"/>
  </si>
  <si>
    <t>（２）完了予定年月日</t>
    <phoneticPr fontId="4"/>
  </si>
  <si>
    <t>年</t>
    <phoneticPr fontId="4"/>
  </si>
  <si>
    <t>月</t>
    <phoneticPr fontId="4"/>
  </si>
  <si>
    <t>日</t>
    <phoneticPr fontId="4"/>
  </si>
  <si>
    <t>（１）開 始 年 月 日</t>
    <phoneticPr fontId="4"/>
  </si>
  <si>
    <t>第</t>
    <phoneticPr fontId="4"/>
  </si>
  <si>
    <t>号</t>
    <phoneticPr fontId="4"/>
  </si>
  <si>
    <t>住所</t>
    <phoneticPr fontId="4"/>
  </si>
  <si>
    <t>交付決定年月日</t>
    <phoneticPr fontId="4"/>
  </si>
  <si>
    <t>　運輸部門エネルギー使用合理化・非化石エネルギー転換推進事業費補助金（トラック輸送省エネ化推進事業）交付規程第４条の規定に基づき、下記のとおり上記補助金の交付を申請します。</t>
    <phoneticPr fontId="4"/>
  </si>
  <si>
    <t>-</t>
    <phoneticPr fontId="4"/>
  </si>
  <si>
    <t>補助事業に要する経費、補助対象経費及び補助金の額</t>
  </si>
  <si>
    <t>補助対象経費の区分と内訳</t>
  </si>
  <si>
    <t>（別紙１）</t>
    <rPh sb="1" eb="3">
      <t>ベッシ</t>
    </rPh>
    <phoneticPr fontId="10"/>
  </si>
  <si>
    <t>（単位：円）</t>
    <phoneticPr fontId="10"/>
  </si>
  <si>
    <t>補助事業に</t>
    <phoneticPr fontId="10"/>
  </si>
  <si>
    <t>補助対象経費</t>
    <phoneticPr fontId="10"/>
  </si>
  <si>
    <t>補助率</t>
    <phoneticPr fontId="10"/>
  </si>
  <si>
    <t>補助金の額</t>
    <phoneticPr fontId="10"/>
  </si>
  <si>
    <t>要する経費</t>
    <phoneticPr fontId="10"/>
  </si>
  <si>
    <t>合　計</t>
    <phoneticPr fontId="10"/>
  </si>
  <si>
    <t>【本交付申請書に係る質問等連絡先及び担当者名】</t>
    <phoneticPr fontId="10"/>
  </si>
  <si>
    <t>担当部署及び役職</t>
    <phoneticPr fontId="10"/>
  </si>
  <si>
    <t>担当者名</t>
    <phoneticPr fontId="10"/>
  </si>
  <si>
    <r>
      <t>電話及び</t>
    </r>
    <r>
      <rPr>
        <sz val="10.5"/>
        <color indexed="8"/>
        <rFont val="Century"/>
        <family val="1"/>
      </rPr>
      <t>E-mail</t>
    </r>
    <phoneticPr fontId="10"/>
  </si>
  <si>
    <r>
      <t>（</t>
    </r>
    <r>
      <rPr>
        <sz val="10.5"/>
        <color indexed="8"/>
        <rFont val="Century"/>
        <family val="1"/>
      </rPr>
      <t>E-mail</t>
    </r>
    <r>
      <rPr>
        <sz val="10.5"/>
        <color indexed="8"/>
        <rFont val="ＭＳ 明朝"/>
        <family val="1"/>
        <charset val="128"/>
      </rPr>
      <t>）</t>
    </r>
    <phoneticPr fontId="10"/>
  </si>
  <si>
    <t>（備考）用紙は、日本産業規格Ａ４とし、縦位置とする。</t>
    <phoneticPr fontId="10"/>
  </si>
  <si>
    <t>令和</t>
    <rPh sb="0" eb="2">
      <t>レイワ</t>
    </rPh>
    <phoneticPr fontId="10"/>
  </si>
  <si>
    <t>年</t>
    <rPh sb="0" eb="1">
      <t>ネン</t>
    </rPh>
    <phoneticPr fontId="10"/>
  </si>
  <si>
    <t>月</t>
    <rPh sb="0" eb="1">
      <t>ツキ</t>
    </rPh>
    <phoneticPr fontId="10"/>
  </si>
  <si>
    <t>日</t>
    <rPh sb="0" eb="1">
      <t>ヒ</t>
    </rPh>
    <phoneticPr fontId="10"/>
  </si>
  <si>
    <t>法人名</t>
    <phoneticPr fontId="10"/>
  </si>
  <si>
    <t>役職名</t>
    <phoneticPr fontId="10"/>
  </si>
  <si>
    <t>氏名　漢　字</t>
    <phoneticPr fontId="10"/>
  </si>
  <si>
    <t>氏名　カ　ナ</t>
    <phoneticPr fontId="10"/>
  </si>
  <si>
    <t>生年月日</t>
    <phoneticPr fontId="10"/>
  </si>
  <si>
    <t>性別</t>
    <phoneticPr fontId="10"/>
  </si>
  <si>
    <t>年</t>
    <phoneticPr fontId="10"/>
  </si>
  <si>
    <t>月</t>
    <phoneticPr fontId="10"/>
  </si>
  <si>
    <t>日</t>
    <phoneticPr fontId="10"/>
  </si>
  <si>
    <t>役員名簿</t>
    <phoneticPr fontId="10"/>
  </si>
  <si>
    <t>（別紙２）</t>
    <rPh sb="1" eb="3">
      <t>ベッシ</t>
    </rPh>
    <phoneticPr fontId="10"/>
  </si>
  <si>
    <t xml:space="preserve">申請者 </t>
    <phoneticPr fontId="4"/>
  </si>
  <si>
    <t>役員名簿については、氏名漢字（全角、姓と名の間も全角で１マス空け）、氏名カナ（全角、姓と名の間も全角で１マス空け）、生年月日（全角で大正はＴ、昭和はＳ、平成はＨ、数字は２桁全角）、性別（全角で男性はＭ、女性はＦ）、法人名及び役職名を記載する。
また、外国人については、氏名漢字欄にはアルファベットを、氏名カナ欄は当該アルファベットのカナ読みを記載すること。</t>
    <phoneticPr fontId="4"/>
  </si>
  <si>
    <t>（注）</t>
    <rPh sb="1" eb="2">
      <t>チュウ</t>
    </rPh>
    <phoneticPr fontId="10"/>
  </si>
  <si>
    <t>●文書番号を入力してください</t>
    <rPh sb="1" eb="5">
      <t>ブンショバンゴウ</t>
    </rPh>
    <rPh sb="6" eb="8">
      <t>ニュウリョク</t>
    </rPh>
    <phoneticPr fontId="4"/>
  </si>
  <si>
    <t>←緑色のセル…任意</t>
    <rPh sb="1" eb="3">
      <t>ミドリイロ</t>
    </rPh>
    <rPh sb="7" eb="9">
      <t>ニンイ</t>
    </rPh>
    <phoneticPr fontId="4"/>
  </si>
  <si>
    <t>●文書作成日を入力してください</t>
    <rPh sb="1" eb="3">
      <t>ブンショ</t>
    </rPh>
    <rPh sb="3" eb="6">
      <t>サクセイビ</t>
    </rPh>
    <rPh sb="7" eb="9">
      <t>ニュウリョク</t>
    </rPh>
    <phoneticPr fontId="4"/>
  </si>
  <si>
    <t xml:space="preserve">都道府県 </t>
  </si>
  <si>
    <t xml:space="preserve">市区町村 </t>
  </si>
  <si>
    <t xml:space="preserve">建物名称 </t>
  </si>
  <si>
    <t>姓</t>
    <rPh sb="0" eb="1">
      <t>セイ</t>
    </rPh>
    <phoneticPr fontId="4"/>
  </si>
  <si>
    <t>名</t>
    <rPh sb="0" eb="1">
      <t>メイ</t>
    </rPh>
    <phoneticPr fontId="4"/>
  </si>
  <si>
    <r>
      <t>←黄色のセル…</t>
    </r>
    <r>
      <rPr>
        <b/>
        <sz val="10.5"/>
        <color rgb="FFFF0000"/>
        <rFont val="Meiryo UI"/>
        <family val="3"/>
        <charset val="128"/>
      </rPr>
      <t>必須</t>
    </r>
    <rPh sb="1" eb="3">
      <t>キイロ</t>
    </rPh>
    <rPh sb="7" eb="9">
      <t>ヒッス</t>
    </rPh>
    <phoneticPr fontId="4"/>
  </si>
  <si>
    <t xml:space="preserve">法人名 </t>
    <rPh sb="0" eb="2">
      <t>ホウジン</t>
    </rPh>
    <rPh sb="2" eb="3">
      <t>メイ</t>
    </rPh>
    <phoneticPr fontId="2"/>
  </si>
  <si>
    <t xml:space="preserve">代表者の役職 </t>
    <rPh sb="0" eb="3">
      <t>ダイヒョウシャ</t>
    </rPh>
    <phoneticPr fontId="4"/>
  </si>
  <si>
    <t xml:space="preserve">代表者名 </t>
    <phoneticPr fontId="4"/>
  </si>
  <si>
    <t xml:space="preserve">トラック事業者 </t>
    <rPh sb="4" eb="7">
      <t>ジギョウシャ</t>
    </rPh>
    <phoneticPr fontId="4"/>
  </si>
  <si>
    <t xml:space="preserve">または荷主名 </t>
    <rPh sb="3" eb="5">
      <t>ニヌシ</t>
    </rPh>
    <rPh sb="5" eb="6">
      <t>メイ</t>
    </rPh>
    <phoneticPr fontId="4"/>
  </si>
  <si>
    <t xml:space="preserve">文書作成日 </t>
    <rPh sb="0" eb="5">
      <t>ブンショサクセイビ</t>
    </rPh>
    <phoneticPr fontId="4"/>
  </si>
  <si>
    <t xml:space="preserve">第 </t>
    <rPh sb="0" eb="1">
      <t>ダイ</t>
    </rPh>
    <phoneticPr fontId="4"/>
  </si>
  <si>
    <t xml:space="preserve"> 号</t>
    <rPh sb="1" eb="2">
      <t>ゴウ</t>
    </rPh>
    <phoneticPr fontId="4"/>
  </si>
  <si>
    <t xml:space="preserve">完了予定年月日 </t>
    <rPh sb="0" eb="4">
      <t>カンリョウヨテイ</t>
    </rPh>
    <rPh sb="4" eb="7">
      <t>ネンガッピ</t>
    </rPh>
    <phoneticPr fontId="4"/>
  </si>
  <si>
    <t>補助事業に要する経費</t>
    <rPh sb="0" eb="4">
      <t>ホジョジギョウ</t>
    </rPh>
    <rPh sb="5" eb="6">
      <t>ヨウ</t>
    </rPh>
    <rPh sb="8" eb="10">
      <t>ケイヒ</t>
    </rPh>
    <phoneticPr fontId="4"/>
  </si>
  <si>
    <t>姓</t>
    <rPh sb="0" eb="1">
      <t>セイ</t>
    </rPh>
    <phoneticPr fontId="6"/>
  </si>
  <si>
    <t>名</t>
    <rPh sb="0" eb="1">
      <t>メイ</t>
    </rPh>
    <phoneticPr fontId="6"/>
  </si>
  <si>
    <t>E-mailアドレス</t>
  </si>
  <si>
    <t>@</t>
  </si>
  <si>
    <t>●代表申請者の役員情報を左の様式に入力してください</t>
    <rPh sb="1" eb="3">
      <t>ダイヒョウ</t>
    </rPh>
    <rPh sb="3" eb="6">
      <t>シンセイシャ</t>
    </rPh>
    <rPh sb="7" eb="9">
      <t>ヤクイン</t>
    </rPh>
    <rPh sb="9" eb="11">
      <t>ジョウホウ</t>
    </rPh>
    <phoneticPr fontId="4"/>
  </si>
  <si>
    <t xml:space="preserve">担当部署 </t>
    <phoneticPr fontId="4"/>
  </si>
  <si>
    <t xml:space="preserve">担当者の役職 </t>
    <rPh sb="0" eb="3">
      <t>タントウシャ</t>
    </rPh>
    <phoneticPr fontId="4"/>
  </si>
  <si>
    <t xml:space="preserve">担当者名 </t>
    <rPh sb="0" eb="4">
      <t>タントウシャメイ</t>
    </rPh>
    <phoneticPr fontId="4"/>
  </si>
  <si>
    <t xml:space="preserve">電話番号 </t>
    <phoneticPr fontId="4"/>
  </si>
  <si>
    <t>補助対象経費</t>
    <rPh sb="0" eb="6">
      <t>ホジョタイショウケイヒ</t>
    </rPh>
    <phoneticPr fontId="4"/>
  </si>
  <si>
    <t>対象外経費</t>
    <rPh sb="0" eb="3">
      <t>タイショウガイ</t>
    </rPh>
    <rPh sb="3" eb="5">
      <t>ケイヒ</t>
    </rPh>
    <phoneticPr fontId="4"/>
  </si>
  <si>
    <t>経費のイメージ</t>
    <rPh sb="0" eb="2">
      <t>ケイヒ</t>
    </rPh>
    <phoneticPr fontId="4"/>
  </si>
  <si>
    <t>補助金の額
定額（1／2以内）</t>
    <rPh sb="0" eb="3">
      <t>ホジョキン</t>
    </rPh>
    <rPh sb="4" eb="5">
      <t>ガク</t>
    </rPh>
    <rPh sb="6" eb="8">
      <t>テイガク</t>
    </rPh>
    <rPh sb="12" eb="14">
      <t>イナイ</t>
    </rPh>
    <phoneticPr fontId="4"/>
  </si>
  <si>
    <t>定額
(1/2以内)</t>
    <rPh sb="0" eb="2">
      <t>テイガク</t>
    </rPh>
    <phoneticPr fontId="10"/>
  </si>
  <si>
    <t>　※上から詰めて入力してください</t>
    <rPh sb="2" eb="3">
      <t>ウエ</t>
    </rPh>
    <rPh sb="5" eb="6">
      <t>ツ</t>
    </rPh>
    <rPh sb="8" eb="10">
      <t>ニュウリョク</t>
    </rPh>
    <phoneticPr fontId="4"/>
  </si>
  <si>
    <t>（氏名カナ～性別）</t>
    <rPh sb="1" eb="3">
      <t>シメイ</t>
    </rPh>
    <rPh sb="6" eb="8">
      <t>セイベツ</t>
    </rPh>
    <phoneticPr fontId="4"/>
  </si>
  <si>
    <t>（役職名～性別）</t>
    <rPh sb="1" eb="4">
      <t>ヤクショクメイ</t>
    </rPh>
    <rPh sb="5" eb="7">
      <t>セイベツ</t>
    </rPh>
    <phoneticPr fontId="4"/>
  </si>
  <si>
    <t>全入力行数</t>
    <rPh sb="0" eb="5">
      <t>ゼンニュウリョクギョウスウ</t>
    </rPh>
    <phoneticPr fontId="4"/>
  </si>
  <si>
    <t>全入力</t>
    <rPh sb="0" eb="3">
      <t>ゼンニュウリョク</t>
    </rPh>
    <phoneticPr fontId="4"/>
  </si>
  <si>
    <t>●代表申請者の情報を入力してください</t>
    <rPh sb="1" eb="3">
      <t>ダイヒョウ</t>
    </rPh>
    <rPh sb="3" eb="6">
      <t>シンセイシャ</t>
    </rPh>
    <rPh sb="7" eb="9">
      <t>ジョウホウ</t>
    </rPh>
    <rPh sb="10" eb="12">
      <t>ニュウリョク</t>
    </rPh>
    <phoneticPr fontId="4"/>
  </si>
  <si>
    <t xml:space="preserve">会社所在地 </t>
    <rPh sb="0" eb="2">
      <t>カイシャ</t>
    </rPh>
    <rPh sb="2" eb="5">
      <t>ショザイチ</t>
    </rPh>
    <phoneticPr fontId="4"/>
  </si>
  <si>
    <t xml:space="preserve"> プルダウンで選択</t>
    <rPh sb="7" eb="9">
      <t>センタク</t>
    </rPh>
    <phoneticPr fontId="2"/>
  </si>
  <si>
    <t xml:space="preserve"> トラック輸送省エネ化推進事業</t>
    <phoneticPr fontId="4"/>
  </si>
  <si>
    <t>　※補助事業の名称は「取り組み実施事業者名」と「トラック輸送の省エネ化推進事業」で反映されます</t>
    <phoneticPr fontId="4"/>
  </si>
  <si>
    <r>
      <t>●3.補助金交付申請額は</t>
    </r>
    <r>
      <rPr>
        <b/>
        <sz val="10.5"/>
        <color rgb="FFFF0000"/>
        <rFont val="Meiryo UI"/>
        <family val="3"/>
        <charset val="128"/>
      </rPr>
      <t>【様式第1_別紙1】</t>
    </r>
    <r>
      <rPr>
        <b/>
        <sz val="10.5"/>
        <rFont val="Meiryo UI"/>
        <family val="3"/>
        <charset val="128"/>
      </rPr>
      <t>より自動反映されます</t>
    </r>
    <rPh sb="3" eb="6">
      <t>ホジョキン</t>
    </rPh>
    <rPh sb="6" eb="8">
      <t>コウフ</t>
    </rPh>
    <rPh sb="8" eb="10">
      <t>シンセイ</t>
    </rPh>
    <rPh sb="10" eb="11">
      <t>ガク</t>
    </rPh>
    <rPh sb="13" eb="15">
      <t>ヨウシキ</t>
    </rPh>
    <rPh sb="15" eb="16">
      <t>ダイ</t>
    </rPh>
    <rPh sb="18" eb="20">
      <t>ベッシ</t>
    </rPh>
    <rPh sb="24" eb="28">
      <t>ジドウハンエイ</t>
    </rPh>
    <phoneticPr fontId="2"/>
  </si>
  <si>
    <t>都道府県</t>
    <rPh sb="0" eb="4">
      <t>トドウフケン</t>
    </rPh>
    <phoneticPr fontId="2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</si>
  <si>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</si>
  <si>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</si>
  <si>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</si>
  <si>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</si>
  <si>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</si>
  <si>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</si>
  <si>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</si>
  <si>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</si>
  <si>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</si>
  <si>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</si>
  <si>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</si>
  <si>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</si>
  <si>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</si>
  <si>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</si>
  <si>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</si>
  <si>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</si>
  <si>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</si>
  <si>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</si>
  <si>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</si>
  <si>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</si>
  <si>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</si>
  <si>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</si>
  <si>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</si>
  <si>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</si>
  <si>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</si>
  <si>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</si>
  <si>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</si>
  <si>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</si>
  <si>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</si>
  <si>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</si>
  <si>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</si>
  <si>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</si>
  <si>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</si>
  <si>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</si>
  <si>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</si>
  <si>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</si>
  <si>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</si>
  <si>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</si>
  <si>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</si>
  <si>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</si>
  <si>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</si>
  <si>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</si>
  <si>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</si>
  <si>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</si>
  <si>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</si>
  <si>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</si>
  <si>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</si>
  <si>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入力シートの入力内容</t>
    <rPh sb="0" eb="2">
      <t>ニュウリョク</t>
    </rPh>
    <rPh sb="6" eb="8">
      <t>ニュウリョク</t>
    </rPh>
    <rPh sb="8" eb="10">
      <t>ナイヨウ</t>
    </rPh>
    <phoneticPr fontId="24"/>
  </si>
  <si>
    <t>DBインポート情報（オレンジのセル）TRIM&amp;CLEAN</t>
    <rPh sb="7" eb="9">
      <t>ジョウホウ</t>
    </rPh>
    <phoneticPr fontId="24"/>
  </si>
  <si>
    <t>文書番号</t>
    <rPh sb="0" eb="4">
      <t>ブンショバンゴウ</t>
    </rPh>
    <phoneticPr fontId="27"/>
  </si>
  <si>
    <t>文書作成日</t>
  </si>
  <si>
    <t>完了予定年月日</t>
    <rPh sb="4" eb="7">
      <t>ネンガッピ</t>
    </rPh>
    <phoneticPr fontId="24"/>
  </si>
  <si>
    <t>都道府県</t>
    <phoneticPr fontId="24"/>
  </si>
  <si>
    <t>市区町村</t>
  </si>
  <si>
    <t>建物名称</t>
  </si>
  <si>
    <t>担当部署</t>
  </si>
  <si>
    <t>担当者_役職</t>
    <rPh sb="0" eb="3">
      <t>タントウシャ</t>
    </rPh>
    <phoneticPr fontId="24"/>
  </si>
  <si>
    <t>担当者_姓</t>
    <phoneticPr fontId="24"/>
  </si>
  <si>
    <t>担当者_名</t>
    <phoneticPr fontId="24"/>
  </si>
  <si>
    <t>電話番号</t>
  </si>
  <si>
    <t>補助事業の名称</t>
    <rPh sb="0" eb="4">
      <t>ホジョジギョウ</t>
    </rPh>
    <rPh sb="5" eb="7">
      <t>メイショウ</t>
    </rPh>
    <phoneticPr fontId="4"/>
  </si>
  <si>
    <t>法人名</t>
    <rPh sb="0" eb="3">
      <t>ホウジンメイ</t>
    </rPh>
    <phoneticPr fontId="27"/>
  </si>
  <si>
    <t>設備費</t>
  </si>
  <si>
    <t>諸経費</t>
  </si>
  <si>
    <t>設計開
発費</t>
  </si>
  <si>
    <t>配車計画システム</t>
    <phoneticPr fontId="10"/>
  </si>
  <si>
    <t>AI･IoTによるシステム連系ツール</t>
    <rPh sb="14" eb="15">
      <t>ケイ</t>
    </rPh>
    <phoneticPr fontId="10"/>
  </si>
  <si>
    <t>ダブル連結トラック</t>
    <phoneticPr fontId="10"/>
  </si>
  <si>
    <t>スワップボディコンテナ車両</t>
    <phoneticPr fontId="10"/>
  </si>
  <si>
    <t>トラック輸送省エネ化推進事業</t>
    <rPh sb="4" eb="7">
      <t>ユソウショウ</t>
    </rPh>
    <rPh sb="9" eb="14">
      <t>カスイシンジギョウ</t>
    </rPh>
    <phoneticPr fontId="4"/>
  </si>
  <si>
    <t>未入力→0</t>
    <rPh sb="0" eb="3">
      <t>ミニュウリョク</t>
    </rPh>
    <phoneticPr fontId="4"/>
  </si>
  <si>
    <t>※公募公表よりも前の日付及び申請受付期間を過ぎた日付は入力できません</t>
    <rPh sb="1" eb="3">
      <t>コウボ</t>
    </rPh>
    <rPh sb="3" eb="5">
      <t>コウヒョウ</t>
    </rPh>
    <rPh sb="8" eb="9">
      <t>マエ</t>
    </rPh>
    <rPh sb="10" eb="12">
      <t>ヒヅケ</t>
    </rPh>
    <rPh sb="12" eb="13">
      <t>オヨ</t>
    </rPh>
    <rPh sb="14" eb="16">
      <t>シンセイ</t>
    </rPh>
    <rPh sb="16" eb="18">
      <t>ウケツケ</t>
    </rPh>
    <rPh sb="18" eb="20">
      <t>キカン</t>
    </rPh>
    <rPh sb="21" eb="22">
      <t>ス</t>
    </rPh>
    <rPh sb="24" eb="26">
      <t>ヒヅケ</t>
    </rPh>
    <rPh sb="27" eb="29">
      <t>ニュウリョク</t>
    </rPh>
    <phoneticPr fontId="6"/>
  </si>
  <si>
    <t>車両動態管理システム
（クラウド型に限る）</t>
    <rPh sb="18" eb="19">
      <t>カギ</t>
    </rPh>
    <phoneticPr fontId="10"/>
  </si>
  <si>
    <r>
      <t>　※新規利用登録にて、</t>
    </r>
    <r>
      <rPr>
        <b/>
        <sz val="10.5"/>
        <color rgb="FFFF0000"/>
        <rFont val="Meiryo UI"/>
        <family val="3"/>
        <charset val="128"/>
        <scheme val="minor"/>
      </rPr>
      <t>証明書類を提出し登録した担当者の情報</t>
    </r>
    <r>
      <rPr>
        <b/>
        <sz val="10.5"/>
        <rFont val="Meiryo UI"/>
        <family val="3"/>
        <charset val="128"/>
        <scheme val="minor"/>
      </rPr>
      <t>を入力してください</t>
    </r>
    <r>
      <rPr>
        <sz val="10.5"/>
        <rFont val="Meiryo UI"/>
        <family val="3"/>
        <charset val="128"/>
        <scheme val="minor"/>
      </rPr>
      <t>（補助事業開始以降に変更がある場合は、事務局へご連絡ください）</t>
    </r>
    <rPh sb="2" eb="8">
      <t>シンキリヨウトウロク</t>
    </rPh>
    <rPh sb="11" eb="15">
      <t>ショウメイショルイ</t>
    </rPh>
    <rPh sb="16" eb="18">
      <t>テイシュツ</t>
    </rPh>
    <rPh sb="19" eb="21">
      <t>トウロク</t>
    </rPh>
    <rPh sb="23" eb="26">
      <t>タントウシャ</t>
    </rPh>
    <rPh sb="27" eb="29">
      <t>ジョウホウ</t>
    </rPh>
    <rPh sb="30" eb="32">
      <t>ニュウリョク</t>
    </rPh>
    <phoneticPr fontId="4"/>
  </si>
  <si>
    <t>補助対象事業者区分</t>
    <rPh sb="0" eb="9">
      <t>ホジョタイショウジギョウシャクブン</t>
    </rPh>
    <phoneticPr fontId="4"/>
  </si>
  <si>
    <t>ア）貨物自動車運送事業者</t>
  </si>
  <si>
    <t>イ）第二種貨物利用運送事業者</t>
  </si>
  <si>
    <t>ウ）自家用トラック事業者</t>
  </si>
  <si>
    <t>エ）荷主等</t>
  </si>
  <si>
    <t>オ）リース事業者</t>
  </si>
  <si>
    <t>補助対象事業者区分</t>
    <rPh sb="0" eb="4">
      <t>ホジョタイショウ</t>
    </rPh>
    <rPh sb="4" eb="9">
      <t>ジギョウシャクブン</t>
    </rPh>
    <phoneticPr fontId="4"/>
  </si>
  <si>
    <t>●1.本補助事業を実施する（取組を行う）トラック事業者または荷主名を入力してください</t>
    <rPh sb="3" eb="4">
      <t>ホン</t>
    </rPh>
    <rPh sb="4" eb="6">
      <t>ホジョ</t>
    </rPh>
    <rPh sb="6" eb="8">
      <t>ジギョウ</t>
    </rPh>
    <rPh sb="9" eb="11">
      <t>ジッシ</t>
    </rPh>
    <rPh sb="14" eb="16">
      <t>トリクミ</t>
    </rPh>
    <rPh sb="17" eb="18">
      <t>オコナ</t>
    </rPh>
    <rPh sb="24" eb="27">
      <t>ジギョウシャ</t>
    </rPh>
    <rPh sb="30" eb="32">
      <t>ニヌシ</t>
    </rPh>
    <rPh sb="32" eb="33">
      <t>メイ</t>
    </rPh>
    <rPh sb="34" eb="36">
      <t>ニュウリョク</t>
    </rPh>
    <phoneticPr fontId="4"/>
  </si>
  <si>
    <t>●5.(2)補助事業の完了予定年月日を入力してください</t>
    <rPh sb="6" eb="8">
      <t>ホジョ</t>
    </rPh>
    <rPh sb="8" eb="10">
      <t>ジギョウ</t>
    </rPh>
    <rPh sb="11" eb="13">
      <t>カンリョウ</t>
    </rPh>
    <rPh sb="13" eb="15">
      <t>ヨテイ</t>
    </rPh>
    <rPh sb="15" eb="18">
      <t>ネンガッピ</t>
    </rPh>
    <rPh sb="19" eb="21">
      <t>ニュウリョク</t>
    </rPh>
    <phoneticPr fontId="4"/>
  </si>
  <si>
    <t>●5.(1)補助事業の開始年月日は、事務局より通知される交付決定日となります</t>
    <rPh sb="6" eb="10">
      <t>ホジョジギョウ</t>
    </rPh>
    <rPh sb="11" eb="16">
      <t>カイシネンガッピ</t>
    </rPh>
    <rPh sb="18" eb="21">
      <t>ジムキョク</t>
    </rPh>
    <rPh sb="23" eb="25">
      <t>ツウチ</t>
    </rPh>
    <rPh sb="28" eb="33">
      <t>コウフケッテイビ</t>
    </rPh>
    <phoneticPr fontId="4"/>
  </si>
  <si>
    <t>　※公募要領を理解し、採択後、事業の完了まで補助事業を円滑に遂⾏し、適切な報告ができる者に限ります</t>
    <rPh sb="45" eb="46">
      <t>カギ</t>
    </rPh>
    <phoneticPr fontId="4"/>
  </si>
  <si>
    <r>
      <rPr>
        <b/>
        <sz val="10.5"/>
        <rFont val="Meiryo UI"/>
        <family val="3"/>
        <charset val="128"/>
        <scheme val="minor"/>
      </rPr>
      <t>　※窓口となる担当者は、本補助事業に申請した</t>
    </r>
    <r>
      <rPr>
        <b/>
        <sz val="10.5"/>
        <color rgb="FFFF0000"/>
        <rFont val="Meiryo UI"/>
        <family val="3"/>
        <charset val="128"/>
        <scheme val="minor"/>
      </rPr>
      <t>代表申請者の法人に所属している者</t>
    </r>
    <r>
      <rPr>
        <b/>
        <sz val="10.5"/>
        <rFont val="Meiryo UI"/>
        <family val="3"/>
        <charset val="128"/>
        <scheme val="minor"/>
      </rPr>
      <t>に限ります</t>
    </r>
    <rPh sb="2" eb="4">
      <t>マドグチ</t>
    </rPh>
    <rPh sb="7" eb="10">
      <t>タントウシャ</t>
    </rPh>
    <rPh sb="12" eb="17">
      <t>ホンホジョジギョウ</t>
    </rPh>
    <rPh sb="18" eb="20">
      <t>シンセイ</t>
    </rPh>
    <rPh sb="22" eb="24">
      <t>ダイヒョウ</t>
    </rPh>
    <rPh sb="24" eb="27">
      <t>シンセイシャ</t>
    </rPh>
    <rPh sb="28" eb="30">
      <t>ホウジン</t>
    </rPh>
    <rPh sb="31" eb="33">
      <t>ショゾク</t>
    </rPh>
    <rPh sb="37" eb="38">
      <t>モノ</t>
    </rPh>
    <rPh sb="39" eb="40">
      <t>カギ</t>
    </rPh>
    <phoneticPr fontId="4"/>
  </si>
  <si>
    <t>　（左上の[1]ボタンまたは、43行目の[-]ボタンを押すと元の状態に戻ります）</t>
    <rPh sb="2" eb="4">
      <t>ヒダリウエ</t>
    </rPh>
    <rPh sb="17" eb="19">
      <t>ギョウメ</t>
    </rPh>
    <rPh sb="27" eb="28">
      <t>オ</t>
    </rPh>
    <rPh sb="30" eb="31">
      <t>モト</t>
    </rPh>
    <rPh sb="32" eb="34">
      <t>ジョウタイ</t>
    </rPh>
    <rPh sb="35" eb="36">
      <t>モド</t>
    </rPh>
    <phoneticPr fontId="4"/>
  </si>
  <si>
    <t xml:space="preserve"> 代表申請者情報</t>
    <rPh sb="1" eb="3">
      <t>ダイヒョウ</t>
    </rPh>
    <rPh sb="3" eb="8">
      <t>シンセイシ</t>
    </rPh>
    <phoneticPr fontId="38"/>
  </si>
  <si>
    <t>本社所在地</t>
  </si>
  <si>
    <t>都道府県</t>
    <rPh sb="0" eb="4">
      <t>トドウフケン</t>
    </rPh>
    <phoneticPr fontId="39"/>
  </si>
  <si>
    <t>市区町村</t>
    <rPh sb="0" eb="2">
      <t>シク</t>
    </rPh>
    <rPh sb="2" eb="4">
      <t>チョウソン</t>
    </rPh>
    <phoneticPr fontId="39"/>
  </si>
  <si>
    <t>建物名称</t>
    <rPh sb="0" eb="2">
      <t>タテモノ</t>
    </rPh>
    <rPh sb="1" eb="3">
      <t>メイショウ</t>
    </rPh>
    <phoneticPr fontId="39"/>
  </si>
  <si>
    <t>法人名</t>
    <rPh sb="0" eb="2">
      <t>ホウジン</t>
    </rPh>
    <rPh sb="2" eb="3">
      <t>メイ</t>
    </rPh>
    <phoneticPr fontId="36"/>
  </si>
  <si>
    <t>カナ</t>
    <phoneticPr fontId="38"/>
  </si>
  <si>
    <t>漢字</t>
    <phoneticPr fontId="38"/>
  </si>
  <si>
    <t>代表者</t>
    <rPh sb="0" eb="2">
      <t>ダイヒョウ</t>
    </rPh>
    <rPh sb="2" eb="3">
      <t>シャ</t>
    </rPh>
    <phoneticPr fontId="39"/>
  </si>
  <si>
    <t xml:space="preserve"> 役職</t>
    <rPh sb="1" eb="3">
      <t>ヤクショク</t>
    </rPh>
    <phoneticPr fontId="36"/>
  </si>
  <si>
    <t xml:space="preserve"> 代表者名（姓）</t>
    <rPh sb="6" eb="7">
      <t>セイ</t>
    </rPh>
    <phoneticPr fontId="38"/>
  </si>
  <si>
    <t/>
  </si>
  <si>
    <t>補助対象
事業者区分</t>
    <rPh sb="0" eb="2">
      <t>ホジョ</t>
    </rPh>
    <rPh sb="2" eb="4">
      <t>タイショウ</t>
    </rPh>
    <rPh sb="5" eb="7">
      <t>ジギョウ</t>
    </rPh>
    <rPh sb="7" eb="8">
      <t>シャ</t>
    </rPh>
    <rPh sb="8" eb="10">
      <t>クブン</t>
    </rPh>
    <phoneticPr fontId="39"/>
  </si>
  <si>
    <t xml:space="preserve"> 代表申請者が主に該当する区分</t>
    <rPh sb="1" eb="3">
      <t>ダイヒョウ</t>
    </rPh>
    <phoneticPr fontId="38"/>
  </si>
  <si>
    <t xml:space="preserve"> ア）貨物自動車運送事業者
 イ）第二種貨物利用運送事業者
 ウ）自家用トラック事業者
 エ）荷主等
 オ）リース事業者</t>
    <phoneticPr fontId="38"/>
  </si>
  <si>
    <t>共同申請者の有無</t>
    <rPh sb="0" eb="5">
      <t>キョウドウシンセイシャ</t>
    </rPh>
    <rPh sb="6" eb="8">
      <t>ウム</t>
    </rPh>
    <phoneticPr fontId="38"/>
  </si>
  <si>
    <t>なし（単独申請）</t>
    <rPh sb="3" eb="7">
      <t>タンドクシンセイ</t>
    </rPh>
    <phoneticPr fontId="38"/>
  </si>
  <si>
    <t xml:space="preserve"> 申請するシステム</t>
    <rPh sb="1" eb="3">
      <t>シンセイ</t>
    </rPh>
    <phoneticPr fontId="38"/>
  </si>
  <si>
    <t xml:space="preserve"> ①車両動態管理システム</t>
    <phoneticPr fontId="38"/>
  </si>
  <si>
    <t xml:space="preserve"> 申請車両台数</t>
    <phoneticPr fontId="39"/>
  </si>
  <si>
    <t>台</t>
  </si>
  <si>
    <t xml:space="preserve"> 　非化石燃料車両</t>
    <rPh sb="2" eb="7">
      <t>ヒカセキネンリョウ</t>
    </rPh>
    <rPh sb="7" eb="9">
      <t>シャリョウ</t>
    </rPh>
    <phoneticPr fontId="39"/>
  </si>
  <si>
    <t>事業用</t>
    <rPh sb="0" eb="3">
      <t>ジギョウヨウ</t>
    </rPh>
    <phoneticPr fontId="38"/>
  </si>
  <si>
    <t>自家用</t>
    <rPh sb="0" eb="3">
      <t>ジカヨウ</t>
    </rPh>
    <phoneticPr fontId="38"/>
  </si>
  <si>
    <t xml:space="preserve"> 　化石燃料車両</t>
    <rPh sb="2" eb="6">
      <t>カセキネンリョウ</t>
    </rPh>
    <rPh sb="6" eb="8">
      <t>シャリョウ</t>
    </rPh>
    <phoneticPr fontId="39"/>
  </si>
  <si>
    <t>省エネ法に基づく自動車燃費目標基準（2025年度目標）を満たす</t>
    <phoneticPr fontId="38"/>
  </si>
  <si>
    <t>省エネ法に基づく自動車燃費目標基準（2025年度目標）を満たさない</t>
  </si>
  <si>
    <t xml:space="preserve"> 事業所数（上記車両の所属）</t>
    <rPh sb="1" eb="4">
      <t>ジギョウショ</t>
    </rPh>
    <rPh sb="4" eb="5">
      <t>カズ</t>
    </rPh>
    <rPh sb="11" eb="13">
      <t>ショゾク</t>
    </rPh>
    <phoneticPr fontId="39"/>
  </si>
  <si>
    <t>箇所</t>
  </si>
  <si>
    <t>トラック事業者全体の保有車両台数</t>
    <rPh sb="4" eb="7">
      <t>ジギョウシャ</t>
    </rPh>
    <rPh sb="7" eb="9">
      <t>ゼンタイ</t>
    </rPh>
    <rPh sb="10" eb="12">
      <t>ホユウ</t>
    </rPh>
    <rPh sb="12" eb="14">
      <t>シャリョウ</t>
    </rPh>
    <rPh sb="14" eb="16">
      <t>ダイスウ</t>
    </rPh>
    <phoneticPr fontId="39"/>
  </si>
  <si>
    <t>保有車両台数（合計）</t>
    <rPh sb="0" eb="2">
      <t>ホユウ</t>
    </rPh>
    <rPh sb="2" eb="6">
      <t>シャリョウダイスウ</t>
    </rPh>
    <rPh sb="7" eb="9">
      <t>ゴウケイ</t>
    </rPh>
    <phoneticPr fontId="38"/>
  </si>
  <si>
    <t xml:space="preserve"> ②予約受付システム等</t>
    <rPh sb="10" eb="11">
      <t>ナド</t>
    </rPh>
    <phoneticPr fontId="38"/>
  </si>
  <si>
    <t>補助対象設備を
導入する事業所数</t>
    <rPh sb="0" eb="2">
      <t>ホジョ</t>
    </rPh>
    <rPh sb="2" eb="4">
      <t>タイショウ</t>
    </rPh>
    <rPh sb="4" eb="6">
      <t>セツビ</t>
    </rPh>
    <rPh sb="8" eb="10">
      <t>ドウニュウ</t>
    </rPh>
    <rPh sb="14" eb="15">
      <t>ショ</t>
    </rPh>
    <rPh sb="15" eb="16">
      <t>スウ</t>
    </rPh>
    <phoneticPr fontId="39"/>
  </si>
  <si>
    <r>
      <t xml:space="preserve"> 予約受付システム等導入事業所数（合計）</t>
    </r>
    <r>
      <rPr>
        <sz val="9"/>
        <color theme="1"/>
        <rFont val="Meiryo UI"/>
        <family val="3"/>
        <charset val="128"/>
      </rPr>
      <t>※複数システムを導入する事業所も1つとして数えること</t>
    </r>
    <rPh sb="14" eb="15">
      <t>ショ</t>
    </rPh>
    <rPh sb="34" eb="35">
      <t>ショ</t>
    </rPh>
    <phoneticPr fontId="39"/>
  </si>
  <si>
    <t>箇所</t>
    <rPh sb="0" eb="2">
      <t>カショ</t>
    </rPh>
    <phoneticPr fontId="39"/>
  </si>
  <si>
    <t xml:space="preserve"> ①予約受付システム</t>
  </si>
  <si>
    <t xml:space="preserve"> ②ＡＳＮシステム</t>
  </si>
  <si>
    <t xml:space="preserve"> ③受注情報事前確認システム</t>
    <rPh sb="2" eb="4">
      <t>ジュチュウ</t>
    </rPh>
    <rPh sb="4" eb="6">
      <t>ジョウホウ</t>
    </rPh>
    <rPh sb="6" eb="8">
      <t>ジゼン</t>
    </rPh>
    <rPh sb="8" eb="10">
      <t>カクニン</t>
    </rPh>
    <phoneticPr fontId="39"/>
  </si>
  <si>
    <t xml:space="preserve"> ④パレット等管理システム</t>
    <rPh sb="6" eb="7">
      <t>トウ</t>
    </rPh>
    <rPh sb="7" eb="9">
      <t>カンリ</t>
    </rPh>
    <phoneticPr fontId="39"/>
  </si>
  <si>
    <t xml:space="preserve"> ⑤パレタイズシステム</t>
  </si>
  <si>
    <t xml:space="preserve"> 連携するトラック事業者数</t>
    <rPh sb="1" eb="3">
      <t>レンケイ</t>
    </rPh>
    <rPh sb="9" eb="12">
      <t>ジギョウシャ</t>
    </rPh>
    <rPh sb="12" eb="13">
      <t>スウ</t>
    </rPh>
    <phoneticPr fontId="39"/>
  </si>
  <si>
    <t>社</t>
    <rPh sb="0" eb="1">
      <t>シャ</t>
    </rPh>
    <phoneticPr fontId="39"/>
  </si>
  <si>
    <t xml:space="preserve"> 連携する車両台数</t>
    <rPh sb="1" eb="3">
      <t>レンケイ</t>
    </rPh>
    <rPh sb="5" eb="7">
      <t>シャリョウ</t>
    </rPh>
    <rPh sb="7" eb="9">
      <t>ダイスウ</t>
    </rPh>
    <phoneticPr fontId="39"/>
  </si>
  <si>
    <t xml:space="preserve"> 合計台数</t>
    <rPh sb="1" eb="5">
      <t>ゴウケイダイスウ</t>
    </rPh>
    <phoneticPr fontId="39"/>
  </si>
  <si>
    <t>台</t>
    <rPh sb="0" eb="1">
      <t>ダイ</t>
    </rPh>
    <phoneticPr fontId="39"/>
  </si>
  <si>
    <t xml:space="preserve"> うち事業用トラック</t>
    <rPh sb="3" eb="6">
      <t>ジギョウヨウ</t>
    </rPh>
    <phoneticPr fontId="39"/>
  </si>
  <si>
    <t xml:space="preserve"> うち自家用トラック</t>
    <rPh sb="3" eb="6">
      <t>ジカヨウ</t>
    </rPh>
    <phoneticPr fontId="39"/>
  </si>
  <si>
    <t>連携するトラック事業者全体の保有車両台数</t>
    <rPh sb="14" eb="20">
      <t>ホユウシャリョウダイスウ</t>
    </rPh>
    <phoneticPr fontId="39"/>
  </si>
  <si>
    <t xml:space="preserve"> ③配車計画システム</t>
    <phoneticPr fontId="38"/>
  </si>
  <si>
    <t xml:space="preserve"> 配車計画システム導入事業所数</t>
    <rPh sb="1" eb="3">
      <t>ハイシャ</t>
    </rPh>
    <rPh sb="3" eb="5">
      <t>ケイカク</t>
    </rPh>
    <rPh sb="13" eb="14">
      <t>ショ</t>
    </rPh>
    <phoneticPr fontId="39"/>
  </si>
  <si>
    <t xml:space="preserve"> 自社又は連携するトラック事業者全体の保有車両台数</t>
    <rPh sb="1" eb="4">
      <t>ジシャマタ</t>
    </rPh>
    <phoneticPr fontId="39"/>
  </si>
  <si>
    <t xml:space="preserve"> システムを導入する事業所数</t>
    <rPh sb="6" eb="8">
      <t>ドウニュウ</t>
    </rPh>
    <rPh sb="12" eb="13">
      <t>ショ</t>
    </rPh>
    <rPh sb="13" eb="14">
      <t>スウ</t>
    </rPh>
    <phoneticPr fontId="39"/>
  </si>
  <si>
    <t>導入事業所数（合計）</t>
    <rPh sb="0" eb="2">
      <t>ドウニュウ</t>
    </rPh>
    <rPh sb="2" eb="5">
      <t>ジギョウショ</t>
    </rPh>
    <rPh sb="5" eb="6">
      <t>スウ</t>
    </rPh>
    <rPh sb="7" eb="9">
      <t>ゴウケイ</t>
    </rPh>
    <phoneticPr fontId="38"/>
  </si>
  <si>
    <t xml:space="preserve"> ⑤ダブル連結トラック</t>
    <phoneticPr fontId="38"/>
  </si>
  <si>
    <t xml:space="preserve"> ⑥スワップボディコンテナ車両</t>
    <phoneticPr fontId="38"/>
  </si>
  <si>
    <t>●補助事業の窓口となる担当者の部署、役職、氏名、連絡先を入力してください</t>
    <phoneticPr fontId="4"/>
  </si>
  <si>
    <t xml:space="preserve"> 担当者名（姓）</t>
    <rPh sb="6" eb="7">
      <t>セイ</t>
    </rPh>
    <phoneticPr fontId="38"/>
  </si>
  <si>
    <t xml:space="preserve"> 代表者名（名）</t>
    <rPh sb="6" eb="7">
      <t>メイ</t>
    </rPh>
    <phoneticPr fontId="4"/>
  </si>
  <si>
    <t xml:space="preserve"> 担当者名（名）</t>
    <rPh sb="6" eb="7">
      <t>メイ</t>
    </rPh>
    <phoneticPr fontId="4"/>
  </si>
  <si>
    <t>担当者</t>
    <rPh sb="0" eb="3">
      <t>タントウシャ</t>
    </rPh>
    <phoneticPr fontId="4"/>
  </si>
  <si>
    <t>電話番号</t>
    <rPh sb="0" eb="2">
      <t>デンワ</t>
    </rPh>
    <rPh sb="2" eb="4">
      <t>バンゴウ</t>
    </rPh>
    <phoneticPr fontId="36"/>
  </si>
  <si>
    <t>E-mail</t>
  </si>
  <si>
    <t>連絡先</t>
    <rPh sb="0" eb="3">
      <t>レンラクサキ</t>
    </rPh>
    <phoneticPr fontId="39"/>
  </si>
  <si>
    <t xml:space="preserve"> 担当部署及び役職</t>
    <rPh sb="1" eb="5">
      <t>タントウブショ</t>
    </rPh>
    <rPh sb="5" eb="6">
      <t>オヨ</t>
    </rPh>
    <rPh sb="7" eb="9">
      <t>ヤクショク</t>
    </rPh>
    <phoneticPr fontId="36"/>
  </si>
  <si>
    <t>１社目▼</t>
    <phoneticPr fontId="4"/>
  </si>
  <si>
    <t>２社目▼</t>
    <phoneticPr fontId="4"/>
  </si>
  <si>
    <t>３社目▼</t>
    <phoneticPr fontId="4"/>
  </si>
  <si>
    <t>４社目▼</t>
    <phoneticPr fontId="4"/>
  </si>
  <si>
    <t>５社目▼</t>
    <phoneticPr fontId="4"/>
  </si>
  <si>
    <t xml:space="preserve"> 共同申請者が主に該当する区分</t>
    <rPh sb="1" eb="3">
      <t>キョウドウ</t>
    </rPh>
    <rPh sb="3" eb="6">
      <t>シンセイシャ</t>
    </rPh>
    <phoneticPr fontId="38"/>
  </si>
  <si>
    <t>ア</t>
    <phoneticPr fontId="4"/>
  </si>
  <si>
    <t>イ</t>
    <phoneticPr fontId="4"/>
  </si>
  <si>
    <t>ウ</t>
    <phoneticPr fontId="4"/>
  </si>
  <si>
    <t>エ</t>
    <phoneticPr fontId="4"/>
  </si>
  <si>
    <t>オ</t>
    <phoneticPr fontId="4"/>
  </si>
  <si>
    <t>T</t>
    <phoneticPr fontId="4"/>
  </si>
  <si>
    <t>S</t>
    <phoneticPr fontId="4"/>
  </si>
  <si>
    <t>H</t>
    <phoneticPr fontId="4"/>
  </si>
  <si>
    <t>M</t>
    <phoneticPr fontId="4"/>
  </si>
  <si>
    <t>F</t>
    <phoneticPr fontId="4"/>
  </si>
  <si>
    <t>共同申請者あり</t>
    <rPh sb="0" eb="5">
      <t>キョウドウシンセイシャ</t>
    </rPh>
    <phoneticPr fontId="4"/>
  </si>
  <si>
    <t>代表者_姓</t>
  </si>
  <si>
    <t>代表者_名</t>
  </si>
  <si>
    <t>代表者_役職</t>
    <phoneticPr fontId="24"/>
  </si>
  <si>
    <t>法人名_カナ</t>
    <rPh sb="0" eb="3">
      <t>ホウジンメイ</t>
    </rPh>
    <phoneticPr fontId="27"/>
  </si>
  <si>
    <t>予約受付システム</t>
    <phoneticPr fontId="4"/>
  </si>
  <si>
    <t>予約受付システム等</t>
    <rPh sb="8" eb="9">
      <t>ナド</t>
    </rPh>
    <phoneticPr fontId="4"/>
  </si>
  <si>
    <t>ＡＳＮシステム</t>
    <phoneticPr fontId="4"/>
  </si>
  <si>
    <t>受注情報事前確認システム</t>
    <rPh sb="0" eb="2">
      <t>ジュチュウ</t>
    </rPh>
    <rPh sb="2" eb="4">
      <t>ジョウホウ</t>
    </rPh>
    <rPh sb="4" eb="6">
      <t>ジゼン</t>
    </rPh>
    <rPh sb="6" eb="8">
      <t>カクニン</t>
    </rPh>
    <phoneticPr fontId="39"/>
  </si>
  <si>
    <t>パレット等管理システム</t>
    <rPh sb="4" eb="5">
      <t>トウ</t>
    </rPh>
    <rPh sb="5" eb="7">
      <t>カンリ</t>
    </rPh>
    <phoneticPr fontId="39"/>
  </si>
  <si>
    <t>パレタイズシステム</t>
    <phoneticPr fontId="4"/>
  </si>
  <si>
    <t>入力フラグ</t>
    <rPh sb="0" eb="2">
      <t>ニュウリョク</t>
    </rPh>
    <phoneticPr fontId="24"/>
  </si>
  <si>
    <t>表示内容</t>
    <rPh sb="0" eb="2">
      <t>ヒョウジ</t>
    </rPh>
    <rPh sb="2" eb="4">
      <t>ナイヨウ</t>
    </rPh>
    <phoneticPr fontId="4"/>
  </si>
  <si>
    <t>結合用</t>
    <rPh sb="0" eb="3">
      <t>ケツゴウヨウ</t>
    </rPh>
    <phoneticPr fontId="4"/>
  </si>
  <si>
    <t>E-mailアドレス_左</t>
    <rPh sb="11" eb="12">
      <t>ヒダリ</t>
    </rPh>
    <phoneticPr fontId="4"/>
  </si>
  <si>
    <t>E-mailアドレス_右</t>
    <rPh sb="11" eb="12">
      <t>ミギ</t>
    </rPh>
    <phoneticPr fontId="4"/>
  </si>
  <si>
    <t>役職</t>
    <rPh sb="0" eb="2">
      <t>ヤクショク</t>
    </rPh>
    <phoneticPr fontId="4"/>
  </si>
  <si>
    <t>代表取締役</t>
    <rPh sb="0" eb="5">
      <t>ダイヒョウトリシマリヤク</t>
    </rPh>
    <phoneticPr fontId="4"/>
  </si>
  <si>
    <t>代表取締役社長</t>
    <rPh sb="0" eb="7">
      <t>ダイヒョウトリシマリヤクシャチョウ</t>
    </rPh>
    <phoneticPr fontId="4"/>
  </si>
  <si>
    <t>取締役</t>
    <rPh sb="0" eb="3">
      <t>トリシマリヤク</t>
    </rPh>
    <phoneticPr fontId="4"/>
  </si>
  <si>
    <t>代表理事</t>
    <rPh sb="0" eb="4">
      <t>ダイヒョウリジ</t>
    </rPh>
    <phoneticPr fontId="4"/>
  </si>
  <si>
    <t>理事</t>
    <rPh sb="0" eb="2">
      <t>リジ</t>
    </rPh>
    <phoneticPr fontId="4"/>
  </si>
  <si>
    <t>※先頭にピリオドが付いています</t>
    <rPh sb="1" eb="3">
      <t>セントウ</t>
    </rPh>
    <rPh sb="9" eb="10">
      <t>ツ</t>
    </rPh>
    <phoneticPr fontId="24"/>
  </si>
  <si>
    <t>※最後にピリオドが付いています</t>
    <rPh sb="1" eb="3">
      <t>サイゴ</t>
    </rPh>
    <rPh sb="9" eb="10">
      <t>ツ</t>
    </rPh>
    <phoneticPr fontId="24"/>
  </si>
  <si>
    <t>※@より左側のみ入力してください</t>
    <rPh sb="0" eb="1">
      <t>ハイ</t>
    </rPh>
    <rPh sb="3" eb="5">
      <t>ヒダリガワ</t>
    </rPh>
    <rPh sb="7" eb="9">
      <t>ニュウリョク</t>
    </rPh>
    <phoneticPr fontId="24"/>
  </si>
  <si>
    <t>※ピリオドが含まれていません　例）○○.ne.jp、 ○○.co.jp、 ○○.com</t>
    <rPh sb="6" eb="7">
      <t>フク</t>
    </rPh>
    <phoneticPr fontId="24"/>
  </si>
  <si>
    <t>1は×</t>
    <phoneticPr fontId="24"/>
  </si>
  <si>
    <t>※@より右側のみ入力してください</t>
    <rPh sb="0" eb="1">
      <t>ハイ</t>
    </rPh>
    <rPh sb="4" eb="5">
      <t>ミギ</t>
    </rPh>
    <rPh sb="5" eb="6">
      <t>ガワ</t>
    </rPh>
    <rPh sb="7" eb="9">
      <t>ニュウリョク</t>
    </rPh>
    <phoneticPr fontId="24"/>
  </si>
  <si>
    <t>0は×</t>
    <phoneticPr fontId="24"/>
  </si>
  <si>
    <t>-</t>
    <phoneticPr fontId="24"/>
  </si>
  <si>
    <t>アカウント</t>
    <phoneticPr fontId="24"/>
  </si>
  <si>
    <t>ドメイン</t>
    <phoneticPr fontId="24"/>
  </si>
  <si>
    <t>和暦</t>
    <rPh sb="0" eb="2">
      <t>ワレキ</t>
    </rPh>
    <phoneticPr fontId="4"/>
  </si>
  <si>
    <t>年月日</t>
    <rPh sb="0" eb="3">
      <t>ネンガッピ</t>
    </rPh>
    <phoneticPr fontId="4"/>
  </si>
  <si>
    <t>性別</t>
    <rPh sb="0" eb="2">
      <t>セイベツ</t>
    </rPh>
    <phoneticPr fontId="4"/>
  </si>
  <si>
    <t>●代表申請者の情報を左の様式に入力してください</t>
    <rPh sb="1" eb="3">
      <t>ダイヒョウ</t>
    </rPh>
    <rPh sb="3" eb="6">
      <t>シンセイシャ</t>
    </rPh>
    <rPh sb="7" eb="9">
      <t>ジョウホウ</t>
    </rPh>
    <phoneticPr fontId="4"/>
  </si>
  <si>
    <t>※本社所在地、法人名（漢字）、代表者の役職名及び氏名、連絡先、</t>
    <rPh sb="1" eb="6">
      <t>ホンシャショザイチ</t>
    </rPh>
    <rPh sb="7" eb="10">
      <t>ホウジンメイ</t>
    </rPh>
    <rPh sb="11" eb="13">
      <t>カンジ</t>
    </rPh>
    <rPh sb="15" eb="18">
      <t>ダイヒョウシャ</t>
    </rPh>
    <rPh sb="19" eb="22">
      <t>ヤクショクメイ</t>
    </rPh>
    <rPh sb="22" eb="23">
      <t>オヨ</t>
    </rPh>
    <rPh sb="24" eb="26">
      <t>シメイ</t>
    </rPh>
    <rPh sb="27" eb="30">
      <t>レンラクサキ</t>
    </rPh>
    <phoneticPr fontId="4"/>
  </si>
  <si>
    <t>　補助対象事業者区分は、様式第１_本紙及び別紙１より反映しています</t>
    <phoneticPr fontId="4"/>
  </si>
  <si>
    <r>
      <t>●</t>
    </r>
    <r>
      <rPr>
        <b/>
        <sz val="10.5"/>
        <rFont val="Meiryo UI"/>
        <family val="3"/>
        <charset val="128"/>
      </rPr>
      <t>申請するシステム</t>
    </r>
    <r>
      <rPr>
        <sz val="10.5"/>
        <rFont val="Meiryo UI"/>
        <family val="3"/>
        <charset val="128"/>
      </rPr>
      <t>の各情報を左の様式に入力してください</t>
    </r>
    <rPh sb="1" eb="3">
      <t>シンセイ</t>
    </rPh>
    <rPh sb="10" eb="11">
      <t>カク</t>
    </rPh>
    <rPh sb="11" eb="13">
      <t>ジョウホウ</t>
    </rPh>
    <phoneticPr fontId="4"/>
  </si>
  <si>
    <t>共同申請者の有無</t>
    <rPh sb="0" eb="5">
      <t>キョウドウシンセイシャ</t>
    </rPh>
    <rPh sb="6" eb="8">
      <t>ウム</t>
    </rPh>
    <phoneticPr fontId="4"/>
  </si>
  <si>
    <t>車両動態管理システム</t>
  </si>
  <si>
    <t>配車計画システム</t>
  </si>
  <si>
    <t>ダブル連結トラック</t>
  </si>
  <si>
    <t>スワップボディコンテナ車両</t>
  </si>
  <si>
    <t>事業用</t>
    <rPh sb="0" eb="3">
      <t>ジギョウヨウ</t>
    </rPh>
    <phoneticPr fontId="4"/>
  </si>
  <si>
    <t>自家用</t>
    <rPh sb="0" eb="3">
      <t>ジカヨウ</t>
    </rPh>
    <phoneticPr fontId="4"/>
  </si>
  <si>
    <t>申請台数等_非化石</t>
    <rPh sb="6" eb="9">
      <t>ヒカセキ</t>
    </rPh>
    <phoneticPr fontId="4"/>
  </si>
  <si>
    <t>申請台数等_化石_燃費目標を満たす</t>
    <rPh sb="6" eb="8">
      <t>カセキ</t>
    </rPh>
    <rPh sb="9" eb="13">
      <t>ネンピモクヒョウ</t>
    </rPh>
    <rPh sb="14" eb="15">
      <t>ミ</t>
    </rPh>
    <phoneticPr fontId="4"/>
  </si>
  <si>
    <t>申請台数等_化石_燃費目標を満たさない</t>
    <rPh sb="6" eb="8">
      <t>カセキ</t>
    </rPh>
    <rPh sb="9" eb="13">
      <t>ネンピモクヒョウ</t>
    </rPh>
    <rPh sb="14" eb="15">
      <t>ミ</t>
    </rPh>
    <phoneticPr fontId="4"/>
  </si>
  <si>
    <t>申請台数等_事業所数</t>
    <rPh sb="6" eb="10">
      <t>ジギョウショスウ</t>
    </rPh>
    <phoneticPr fontId="4"/>
  </si>
  <si>
    <t>連携するトラック事業者数</t>
    <rPh sb="0" eb="2">
      <t>レンケイ</t>
    </rPh>
    <rPh sb="8" eb="12">
      <t>ジギョウシャスウ</t>
    </rPh>
    <phoneticPr fontId="4"/>
  </si>
  <si>
    <t>連携する車両台数_事業用</t>
    <rPh sb="0" eb="2">
      <t>レンケイ</t>
    </rPh>
    <rPh sb="4" eb="8">
      <t>シャリョウダイスウ</t>
    </rPh>
    <rPh sb="9" eb="12">
      <t>ジギョウヨウ</t>
    </rPh>
    <phoneticPr fontId="4"/>
  </si>
  <si>
    <t>連携する車両台数_自家用</t>
    <rPh sb="0" eb="2">
      <t>レンケイ</t>
    </rPh>
    <rPh sb="4" eb="8">
      <t>シャリョウダイスウ</t>
    </rPh>
    <rPh sb="9" eb="11">
      <t>ジカ</t>
    </rPh>
    <rPh sb="11" eb="12">
      <t>ヨウ</t>
    </rPh>
    <phoneticPr fontId="4"/>
  </si>
  <si>
    <t>トラック事業者全体の保有車両台数</t>
    <rPh sb="4" eb="9">
      <t>ジギョウシャゼンタイ</t>
    </rPh>
    <rPh sb="10" eb="16">
      <t>ホユウシャリョウダイスウ</t>
    </rPh>
    <phoneticPr fontId="4"/>
  </si>
  <si>
    <t>導入事業所数</t>
    <rPh sb="0" eb="6">
      <t>ドウニュウジギョウショスウ</t>
    </rPh>
    <phoneticPr fontId="4"/>
  </si>
  <si>
    <t>連携するトラック事業者全体の保有車両台数</t>
    <rPh sb="0" eb="2">
      <t>レンケイ</t>
    </rPh>
    <rPh sb="8" eb="11">
      <t>ジギョウシャ</t>
    </rPh>
    <rPh sb="11" eb="13">
      <t>ゼンタイ</t>
    </rPh>
    <rPh sb="14" eb="20">
      <t>ホユウシャリョウダイスウ</t>
    </rPh>
    <phoneticPr fontId="4"/>
  </si>
  <si>
    <t>自社または連携するトラック事業者全体の保有車両台数</t>
    <rPh sb="0" eb="2">
      <t>ジシャ</t>
    </rPh>
    <rPh sb="5" eb="7">
      <t>レンケイ</t>
    </rPh>
    <rPh sb="13" eb="16">
      <t>ジギョウシャ</t>
    </rPh>
    <rPh sb="16" eb="18">
      <t>ゼンタイ</t>
    </rPh>
    <rPh sb="19" eb="25">
      <t>ホユウシャリョウダイスウ</t>
    </rPh>
    <phoneticPr fontId="4"/>
  </si>
  <si>
    <t>←法人名（カナ）を左の様式に入力してください</t>
    <rPh sb="1" eb="3">
      <t>ホウジン</t>
    </rPh>
    <rPh sb="3" eb="4">
      <t>メイ</t>
    </rPh>
    <phoneticPr fontId="4"/>
  </si>
  <si>
    <t>←共同申請者の有無を左の様式のプルダウンで選択してください</t>
    <rPh sb="1" eb="3">
      <t>キョウドウ</t>
    </rPh>
    <rPh sb="3" eb="6">
      <t>シンセイシャ</t>
    </rPh>
    <rPh sb="7" eb="9">
      <t>ウム</t>
    </rPh>
    <rPh sb="21" eb="23">
      <t>センタク</t>
    </rPh>
    <phoneticPr fontId="4"/>
  </si>
  <si>
    <t>※１事業者あたり30台まで（優遇措置対象車両を含めて最大60台まで）</t>
    <rPh sb="2" eb="5">
      <t>ジギョウシャ</t>
    </rPh>
    <rPh sb="10" eb="11">
      <t>ダイ</t>
    </rPh>
    <phoneticPr fontId="4"/>
  </si>
  <si>
    <t xml:space="preserve">町名番地 </t>
    <rPh sb="2" eb="4">
      <t>バンチ</t>
    </rPh>
    <phoneticPr fontId="4"/>
  </si>
  <si>
    <t>町名番地</t>
    <rPh sb="0" eb="2">
      <t>チョウメイ</t>
    </rPh>
    <rPh sb="2" eb="4">
      <t>バンチ</t>
    </rPh>
    <phoneticPr fontId="39"/>
  </si>
  <si>
    <t>町名番地</t>
    <rPh sb="0" eb="2">
      <t>チョウメイ</t>
    </rPh>
    <rPh sb="2" eb="4">
      <t>バンチ</t>
    </rPh>
    <phoneticPr fontId="4"/>
  </si>
  <si>
    <t>合計</t>
    <rPh sb="0" eb="2">
      <t>ゴウケイ</t>
    </rPh>
    <phoneticPr fontId="4"/>
  </si>
  <si>
    <r>
      <t xml:space="preserve">取組実施事業者数/
取組実施車両台数
</t>
    </r>
    <r>
      <rPr>
        <sz val="8"/>
        <color theme="1"/>
        <rFont val="Meiryo UI"/>
        <family val="3"/>
        <charset val="128"/>
      </rPr>
      <t>※車両動態管理システムと同一車両を使用する場合は入力不要</t>
    </r>
    <rPh sb="0" eb="2">
      <t>トリクミ</t>
    </rPh>
    <rPh sb="2" eb="4">
      <t>ジッシ</t>
    </rPh>
    <rPh sb="4" eb="7">
      <t>ジギョウシャ</t>
    </rPh>
    <rPh sb="7" eb="8">
      <t>スウ</t>
    </rPh>
    <rPh sb="10" eb="12">
      <t>トリクミ</t>
    </rPh>
    <rPh sb="12" eb="14">
      <t>ジッシ</t>
    </rPh>
    <rPh sb="14" eb="16">
      <t>シャリョウ</t>
    </rPh>
    <rPh sb="16" eb="18">
      <t>ダイスウ</t>
    </rPh>
    <phoneticPr fontId="39"/>
  </si>
  <si>
    <r>
      <t xml:space="preserve">取組実施事業者数/
取組実施車両台数
</t>
    </r>
    <r>
      <rPr>
        <sz val="8"/>
        <color theme="1"/>
        <rFont val="Meiryo UI"/>
        <family val="3"/>
        <charset val="128"/>
      </rPr>
      <t>※車両動態管理システムと同一車両を使用する場合は入力不要</t>
    </r>
    <rPh sb="0" eb="2">
      <t>トリクミ</t>
    </rPh>
    <rPh sb="2" eb="4">
      <t>ジッシ</t>
    </rPh>
    <rPh sb="7" eb="8">
      <t>スウ</t>
    </rPh>
    <rPh sb="10" eb="12">
      <t>トリクミ</t>
    </rPh>
    <rPh sb="12" eb="14">
      <t>ジッシ</t>
    </rPh>
    <rPh sb="14" eb="16">
      <t>シャリョウ</t>
    </rPh>
    <rPh sb="16" eb="18">
      <t>ダイスウ</t>
    </rPh>
    <phoneticPr fontId="39"/>
  </si>
  <si>
    <t>　※代表申請者がリース事業者の場合は、共同申請者から１社のみ必ず入力してください</t>
    <rPh sb="2" eb="7">
      <t>ダイヒョウシンセイシャ</t>
    </rPh>
    <rPh sb="11" eb="14">
      <t>ジギョウシャ</t>
    </rPh>
    <rPh sb="15" eb="17">
      <t>バアイ</t>
    </rPh>
    <rPh sb="19" eb="24">
      <t>キョウドウシンセイシャ</t>
    </rPh>
    <rPh sb="27" eb="28">
      <t>シャ</t>
    </rPh>
    <rPh sb="30" eb="31">
      <t>カナラ</t>
    </rPh>
    <rPh sb="32" eb="34">
      <t>ニュウリョク</t>
    </rPh>
    <phoneticPr fontId="4"/>
  </si>
  <si>
    <t>経費内訳</t>
    <rPh sb="0" eb="2">
      <t>ケイヒ</t>
    </rPh>
    <rPh sb="2" eb="4">
      <t>ウチワケ</t>
    </rPh>
    <phoneticPr fontId="47"/>
  </si>
  <si>
    <t>補助事業に要する経費</t>
    <rPh sb="0" eb="4">
      <t>ホジョジギョウ</t>
    </rPh>
    <rPh sb="5" eb="6">
      <t>ヨウ</t>
    </rPh>
    <rPh sb="8" eb="10">
      <t>ケイヒ</t>
    </rPh>
    <phoneticPr fontId="47"/>
  </si>
  <si>
    <t>補助対象経費</t>
    <rPh sb="0" eb="6">
      <t>ホジョタイショウケイヒ</t>
    </rPh>
    <phoneticPr fontId="47"/>
  </si>
  <si>
    <t>補助金の額</t>
    <rPh sb="0" eb="3">
      <t>ホジョキン</t>
    </rPh>
    <rPh sb="4" eb="5">
      <t>ガク</t>
    </rPh>
    <phoneticPr fontId="47"/>
  </si>
  <si>
    <t>車両動態管理システム</t>
    <rPh sb="0" eb="6">
      <t>シャリョウドウタイカンリ</t>
    </rPh>
    <phoneticPr fontId="47"/>
  </si>
  <si>
    <t>①予約受付システム</t>
    <phoneticPr fontId="4"/>
  </si>
  <si>
    <t>②ＡＳＮシステム</t>
    <phoneticPr fontId="4"/>
  </si>
  <si>
    <t>③受注情報事前確認システム</t>
    <rPh sb="1" eb="3">
      <t>ジュチュウ</t>
    </rPh>
    <rPh sb="3" eb="5">
      <t>ジョウホウ</t>
    </rPh>
    <rPh sb="5" eb="7">
      <t>ジゼン</t>
    </rPh>
    <rPh sb="7" eb="9">
      <t>カクニン</t>
    </rPh>
    <phoneticPr fontId="1"/>
  </si>
  <si>
    <t>④パレット等管理システム</t>
    <rPh sb="5" eb="6">
      <t>トウ</t>
    </rPh>
    <rPh sb="6" eb="8">
      <t>カンリ</t>
    </rPh>
    <phoneticPr fontId="1"/>
  </si>
  <si>
    <t>⑤パレタイズシステム</t>
    <phoneticPr fontId="4"/>
  </si>
  <si>
    <t>配車計画システム</t>
    <rPh sb="0" eb="4">
      <t>ハイシャケイカク</t>
    </rPh>
    <phoneticPr fontId="47"/>
  </si>
  <si>
    <t>×上限３０台/事業者</t>
  </si>
  <si>
    <t>上限額１千万円/台</t>
  </si>
  <si>
    <t>×上限１０台/事業者</t>
  </si>
  <si>
    <t>補助対象システム・ツール</t>
  </si>
  <si>
    <t>補助率</t>
  </si>
  <si>
    <t>補助⾦上限額</t>
  </si>
  <si>
    <t>⾞両動態管理システム</t>
  </si>
  <si>
    <t>定額（１/２以内）</t>
  </si>
  <si>
    <t>４千万円/事業者</t>
  </si>
  <si>
    <t>５千万円/事業者</t>
  </si>
  <si>
    <t>配⾞計画システム</t>
  </si>
  <si>
    <t>スワップボディコンテナ⾞両</t>
  </si>
  <si>
    <t>予約受付システム等</t>
    <phoneticPr fontId="4"/>
  </si>
  <si>
    <t>補助対象システム・ツール</t>
    <phoneticPr fontId="4"/>
  </si>
  <si>
    <t>補助対象システム・ツール</t>
    <rPh sb="0" eb="4">
      <t>ホジョタイショウ</t>
    </rPh>
    <phoneticPr fontId="4"/>
  </si>
  <si>
    <t>上限台数の緩和措置あり</t>
    <phoneticPr fontId="4"/>
  </si>
  <si>
    <t>①予約受付システム</t>
  </si>
  <si>
    <t>②ＡＳＮシステム</t>
  </si>
  <si>
    <t>③受注情報事前確認システム</t>
  </si>
  <si>
    <t>③受注情報事前確認システム</t>
    <phoneticPr fontId="4"/>
  </si>
  <si>
    <t>④パレット等管理システム</t>
  </si>
  <si>
    <t>④パレット等管理システム</t>
    <phoneticPr fontId="4"/>
  </si>
  <si>
    <t>⑤パレタイズシステム</t>
  </si>
  <si>
    <t>代表</t>
    <rPh sb="0" eb="2">
      <t>ダイヒョウ</t>
    </rPh>
    <phoneticPr fontId="4"/>
  </si>
  <si>
    <t>共同1</t>
    <rPh sb="0" eb="2">
      <t>キョウドウ</t>
    </rPh>
    <phoneticPr fontId="4"/>
  </si>
  <si>
    <t>共同2</t>
    <rPh sb="0" eb="2">
      <t>キョウドウ</t>
    </rPh>
    <phoneticPr fontId="4"/>
  </si>
  <si>
    <t>共同3</t>
    <rPh sb="0" eb="2">
      <t>キョウドウ</t>
    </rPh>
    <phoneticPr fontId="4"/>
  </si>
  <si>
    <t>共同4</t>
    <rPh sb="0" eb="2">
      <t>キョウドウ</t>
    </rPh>
    <phoneticPr fontId="4"/>
  </si>
  <si>
    <t>共同5</t>
    <rPh sb="0" eb="2">
      <t>キョウドウ</t>
    </rPh>
    <phoneticPr fontId="4"/>
  </si>
  <si>
    <t>補助金の額</t>
  </si>
  <si>
    <t>補助事業に要する経費</t>
  </si>
  <si>
    <t>定額（１/２以内）</t>
    <phoneticPr fontId="4"/>
  </si>
  <si>
    <t>様式第１</t>
    <rPh sb="0" eb="3">
      <t>ヨウシキダイ</t>
    </rPh>
    <phoneticPr fontId="4"/>
  </si>
  <si>
    <t>代表申請者</t>
  </si>
  <si>
    <t>代表申請者</t>
    <rPh sb="0" eb="4">
      <t>ダイヒョウシンセイ</t>
    </rPh>
    <rPh sb="4" eb="5">
      <t>シャ</t>
    </rPh>
    <phoneticPr fontId="4"/>
  </si>
  <si>
    <t>様式第１別紙１</t>
    <rPh sb="0" eb="3">
      <t>ヨウシキダイ</t>
    </rPh>
    <rPh sb="4" eb="6">
      <t>ベッシ</t>
    </rPh>
    <phoneticPr fontId="4"/>
  </si>
  <si>
    <t>項目名</t>
    <rPh sb="0" eb="3">
      <t>コウモクメイ</t>
    </rPh>
    <phoneticPr fontId="4"/>
  </si>
  <si>
    <t>共同申請者１</t>
    <rPh sb="0" eb="5">
      <t>キョウドウシンセイシャ</t>
    </rPh>
    <phoneticPr fontId="4"/>
  </si>
  <si>
    <t>様式第１別紙表示用</t>
    <rPh sb="0" eb="3">
      <t>ヨウシキダイ</t>
    </rPh>
    <rPh sb="4" eb="6">
      <t>ベッシ</t>
    </rPh>
    <rPh sb="6" eb="9">
      <t>ヒョウジヨウ</t>
    </rPh>
    <phoneticPr fontId="4"/>
  </si>
  <si>
    <t>補助対象経費</t>
  </si>
  <si>
    <t>経費内訳</t>
  </si>
  <si>
    <t>予約受付システム等
※①～⑤合計</t>
  </si>
  <si>
    <t>共同申請者（1社目）</t>
  </si>
  <si>
    <t>共同申請者（2社目）</t>
  </si>
  <si>
    <t>共同申請者（3社目）</t>
  </si>
  <si>
    <t>共同申請者（4社目）</t>
  </si>
  <si>
    <t>共同申請者（5社目）</t>
  </si>
  <si>
    <t xml:space="preserve">- </t>
  </si>
  <si>
    <t>共同申請者２</t>
    <rPh sb="0" eb="5">
      <t>キョウドウシンセイシャ</t>
    </rPh>
    <phoneticPr fontId="4"/>
  </si>
  <si>
    <t>共同申請者３</t>
    <rPh sb="0" eb="5">
      <t>キョウドウシンセイシャ</t>
    </rPh>
    <phoneticPr fontId="4"/>
  </si>
  <si>
    <t>共同申請者４</t>
    <rPh sb="0" eb="5">
      <t>キョウドウシンセイシャ</t>
    </rPh>
    <phoneticPr fontId="4"/>
  </si>
  <si>
    <t>共同申請者５</t>
    <rPh sb="0" eb="5">
      <t>キョウドウシンセイシャ</t>
    </rPh>
    <phoneticPr fontId="4"/>
  </si>
  <si>
    <t>申請者情報</t>
    <rPh sb="0" eb="5">
      <t>シンセイシャジョウホウ</t>
    </rPh>
    <phoneticPr fontId="4"/>
  </si>
  <si>
    <t>×上限１０台/事業者</t>
    <phoneticPr fontId="4"/>
  </si>
  <si>
    <t>①様式第１_本紙</t>
  </si>
  <si>
    <t>②申請者情報（代表用）</t>
  </si>
  <si>
    <t>③申請者情報（共同用）</t>
  </si>
  <si>
    <t>④様式第１_別紙１（申請額入力用）</t>
  </si>
  <si>
    <t>⑤様式第１_別紙１</t>
  </si>
  <si>
    <t>⑥様式第１_別紙２（代表用）</t>
  </si>
  <si>
    <t>⑦様式第１_別紙２（共同用）</t>
  </si>
  <si>
    <t>画像</t>
  </si>
  <si>
    <t>中間シート</t>
  </si>
  <si>
    <t>＜共同申請者あり＞</t>
    <rPh sb="1" eb="6">
      <t>キョウドウシンセイシャ</t>
    </rPh>
    <phoneticPr fontId="4"/>
  </si>
  <si>
    <t>　①様式第１_本紙</t>
    <phoneticPr fontId="4"/>
  </si>
  <si>
    <t>　②申請者情報（代表用）</t>
    <phoneticPr fontId="4"/>
  </si>
  <si>
    <t>　</t>
    <phoneticPr fontId="4"/>
  </si>
  <si>
    <t>　④様式第１_別紙１（申請額入力用）</t>
    <phoneticPr fontId="4"/>
  </si>
  <si>
    <t>　⑤様式第１_別紙１</t>
    <phoneticPr fontId="4"/>
  </si>
  <si>
    <t>　⑥様式第１_別紙２（代表用）</t>
    <phoneticPr fontId="4"/>
  </si>
  <si>
    <t>補助金交付申請額を入力する（クリックすると入力シート_①様式第1_別紙1（申請額入力用）へ移動します）</t>
  </si>
  <si>
    <t>①様式第1_本紙を入力する（クリックすると入力シートへ移動します）</t>
  </si>
  <si>
    <t>⑤様式第1_別紙1を入力する（クリックすると入力シートへ移動します）</t>
    <rPh sb="1" eb="4">
      <t>ヨウシキダイ</t>
    </rPh>
    <rPh sb="6" eb="8">
      <t>ベッシ</t>
    </rPh>
    <rPh sb="10" eb="12">
      <t>ニュウリョク</t>
    </rPh>
    <rPh sb="22" eb="24">
      <t>ニュウリョク</t>
    </rPh>
    <rPh sb="28" eb="30">
      <t>イドウ</t>
    </rPh>
    <phoneticPr fontId="4"/>
  </si>
  <si>
    <t>⑥様式第1_別紙2（代表用）を入力する（クリックすると入力シートへ移動します）</t>
    <rPh sb="1" eb="4">
      <t>ヨウシキダイ</t>
    </rPh>
    <rPh sb="6" eb="8">
      <t>ベッシ</t>
    </rPh>
    <rPh sb="10" eb="12">
      <t>ダイヒョウ</t>
    </rPh>
    <rPh sb="12" eb="13">
      <t>ヨウ</t>
    </rPh>
    <rPh sb="15" eb="17">
      <t>ニュウリョク</t>
    </rPh>
    <phoneticPr fontId="4"/>
  </si>
  <si>
    <t>⑦様式第1_別紙2（共同用）を入力する（クリックすると入力シートへ移動します）</t>
    <rPh sb="1" eb="4">
      <t>ヨウシキダイ</t>
    </rPh>
    <rPh sb="6" eb="8">
      <t>ベッシ</t>
    </rPh>
    <rPh sb="10" eb="12">
      <t>キョウドウ</t>
    </rPh>
    <rPh sb="12" eb="13">
      <t>ヨウ</t>
    </rPh>
    <rPh sb="15" eb="17">
      <t>ニュウリョク</t>
    </rPh>
    <phoneticPr fontId="4"/>
  </si>
  <si>
    <t>②申請者情報（代表用）を入力する（クリックすると入力シートへ移動します）</t>
    <rPh sb="1" eb="6">
      <t>シンセイシャジョウホウ</t>
    </rPh>
    <rPh sb="7" eb="9">
      <t>ダイヒョウ</t>
    </rPh>
    <rPh sb="9" eb="10">
      <t>ヨウ</t>
    </rPh>
    <rPh sb="12" eb="14">
      <t>ニュウリョク</t>
    </rPh>
    <phoneticPr fontId="4"/>
  </si>
  <si>
    <t>③申請者情報（共同用）を入力する（クリックすると入力シートへ移動します）</t>
    <rPh sb="1" eb="6">
      <t>シンセイシャジョウホウ</t>
    </rPh>
    <rPh sb="7" eb="9">
      <t>キョウドウ</t>
    </rPh>
    <rPh sb="9" eb="10">
      <t>ヨウ</t>
    </rPh>
    <rPh sb="12" eb="14">
      <t>ニュウリョク</t>
    </rPh>
    <phoneticPr fontId="4"/>
  </si>
  <si>
    <t>　＜共同申請者なし（単独申請）＞</t>
    <rPh sb="2" eb="7">
      <t>キョウドウシンセイシャ</t>
    </rPh>
    <rPh sb="10" eb="14">
      <t>タンドクシンセイ</t>
    </rPh>
    <phoneticPr fontId="4"/>
  </si>
  <si>
    <t>オ）リース以外で補助事業の名称が未入力の場合は法人名を反映</t>
    <rPh sb="5" eb="7">
      <t>イガイ</t>
    </rPh>
    <rPh sb="8" eb="12">
      <t>ホジョジギョウ</t>
    </rPh>
    <rPh sb="13" eb="15">
      <t>メイショウ</t>
    </rPh>
    <rPh sb="16" eb="19">
      <t>ミニュウリョク</t>
    </rPh>
    <rPh sb="20" eb="22">
      <t>バアイ</t>
    </rPh>
    <rPh sb="23" eb="26">
      <t>ホウジンメイ</t>
    </rPh>
    <rPh sb="27" eb="29">
      <t>ハンエイ</t>
    </rPh>
    <phoneticPr fontId="4"/>
  </si>
  <si>
    <r>
      <t>●共同申請者の役員情報を左の様式に入力してください
　</t>
    </r>
    <r>
      <rPr>
        <b/>
        <sz val="10.5"/>
        <rFont val="Meiryo UI"/>
        <family val="3"/>
        <charset val="128"/>
      </rPr>
      <t>※様式右上の日付は①様式第1_本紙、法人名、代表者の役職名及び氏名 漢字は、③申請者情報（共同用）より反映しています</t>
    </r>
    <rPh sb="1" eb="3">
      <t>キョウドウ</t>
    </rPh>
    <rPh sb="3" eb="6">
      <t>シンセイシャ</t>
    </rPh>
    <rPh sb="7" eb="9">
      <t>ヤクイン</t>
    </rPh>
    <rPh sb="9" eb="11">
      <t>ジョウホウ</t>
    </rPh>
    <rPh sb="37" eb="40">
      <t>ヨウシキダイ</t>
    </rPh>
    <rPh sb="42" eb="44">
      <t>ホンシ</t>
    </rPh>
    <phoneticPr fontId="4"/>
  </si>
  <si>
    <t>　※様式右上の日付、法人名、代表者の役職名及び氏名 漢字は、①様式第1_本紙より反映しています</t>
    <rPh sb="2" eb="4">
      <t>ヨウシキ</t>
    </rPh>
    <rPh sb="4" eb="6">
      <t>ミギウエ</t>
    </rPh>
    <rPh sb="7" eb="9">
      <t>ヒヅケ</t>
    </rPh>
    <rPh sb="10" eb="13">
      <t>ホウジンメイ</t>
    </rPh>
    <rPh sb="14" eb="17">
      <t>ダイヒョウシャ</t>
    </rPh>
    <rPh sb="18" eb="21">
      <t>ヤクショクメイ</t>
    </rPh>
    <rPh sb="21" eb="22">
      <t>オヨ</t>
    </rPh>
    <rPh sb="23" eb="25">
      <t>シメイ</t>
    </rPh>
    <rPh sb="26" eb="28">
      <t>カンジ</t>
    </rPh>
    <rPh sb="31" eb="34">
      <t>ヨウシキダイ</t>
    </rPh>
    <rPh sb="36" eb="38">
      <t>ホンシ</t>
    </rPh>
    <rPh sb="40" eb="42">
      <t>ハンエイ</t>
    </rPh>
    <phoneticPr fontId="4"/>
  </si>
  <si>
    <t>補助金交付申請額を入力する（クリックすると入力シート_④様式第1_別紙1（申請額入力用）へ移動します）</t>
    <rPh sb="0" eb="3">
      <t>ホジョキン</t>
    </rPh>
    <rPh sb="3" eb="5">
      <t>コウフ</t>
    </rPh>
    <rPh sb="5" eb="7">
      <t>シンセイ</t>
    </rPh>
    <rPh sb="7" eb="8">
      <t>ガク</t>
    </rPh>
    <rPh sb="9" eb="11">
      <t>ニュウリョク</t>
    </rPh>
    <rPh sb="21" eb="23">
      <t>ニュウリョク</t>
    </rPh>
    <rPh sb="28" eb="31">
      <t>ヨウシキダイ</t>
    </rPh>
    <rPh sb="33" eb="35">
      <t>ベッシ</t>
    </rPh>
    <rPh sb="37" eb="40">
      <t>シンセイガク</t>
    </rPh>
    <rPh sb="40" eb="42">
      <t>ニュウリョク</t>
    </rPh>
    <rPh sb="42" eb="43">
      <t>ヨウ</t>
    </rPh>
    <rPh sb="45" eb="47">
      <t>イドウ</t>
    </rPh>
    <phoneticPr fontId="4"/>
  </si>
  <si>
    <t xml:space="preserve"> 共同申請者情報（１社目）</t>
    <rPh sb="10" eb="12">
      <t>シャメ</t>
    </rPh>
    <phoneticPr fontId="38"/>
  </si>
  <si>
    <t xml:space="preserve"> 共同申請者情報（２社目）</t>
    <rPh sb="10" eb="12">
      <t>シャメ</t>
    </rPh>
    <phoneticPr fontId="38"/>
  </si>
  <si>
    <t xml:space="preserve"> 共同申請者情報（３社目）</t>
    <rPh sb="10" eb="12">
      <t>シャメ</t>
    </rPh>
    <phoneticPr fontId="38"/>
  </si>
  <si>
    <t xml:space="preserve"> 共同申請者情報（４社目）</t>
    <rPh sb="10" eb="12">
      <t>シャメ</t>
    </rPh>
    <phoneticPr fontId="38"/>
  </si>
  <si>
    <t xml:space="preserve"> 共同申請者情報（５社目）</t>
    <rPh sb="10" eb="12">
      <t>シャメ</t>
    </rPh>
    <phoneticPr fontId="38"/>
  </si>
  <si>
    <t>AI・IoTによるシステム連系ツール</t>
    <rPh sb="13" eb="15">
      <t>レンケイ</t>
    </rPh>
    <phoneticPr fontId="4"/>
  </si>
  <si>
    <t>（荷台は上限３基/台）</t>
    <rPh sb="1" eb="3">
      <t>ニダイ</t>
    </rPh>
    <rPh sb="4" eb="6">
      <t>ジョウゲン</t>
    </rPh>
    <rPh sb="7" eb="8">
      <t>モト</t>
    </rPh>
    <rPh sb="9" eb="10">
      <t>ダイ</t>
    </rPh>
    <phoneticPr fontId="4"/>
  </si>
  <si>
    <t>AI･IoTによるシステム連系ツール</t>
    <rPh sb="13" eb="15">
      <t>レンケイ</t>
    </rPh>
    <phoneticPr fontId="4"/>
  </si>
  <si>
    <t>※一部自動反映機能あり　以下の順でのシート作成を推奨します</t>
    <rPh sb="1" eb="3">
      <t>イチブ</t>
    </rPh>
    <rPh sb="3" eb="5">
      <t>ジドウ</t>
    </rPh>
    <rPh sb="5" eb="9">
      <t>ハンエイキノウ</t>
    </rPh>
    <rPh sb="12" eb="14">
      <t>イカ</t>
    </rPh>
    <rPh sb="15" eb="16">
      <t>ジュン</t>
    </rPh>
    <rPh sb="21" eb="23">
      <t>サクセイ</t>
    </rPh>
    <rPh sb="24" eb="26">
      <t>スイショウ</t>
    </rPh>
    <phoneticPr fontId="4"/>
  </si>
  <si>
    <t xml:space="preserve"> ④AI・IoTによるシステム連系ツール</t>
    <rPh sb="15" eb="17">
      <t>レンケイ</t>
    </rPh>
    <phoneticPr fontId="38"/>
  </si>
  <si>
    <t>※共同申請者の情報は、別シート「申請者情報（共同用）」に入力してください</t>
    <rPh sb="1" eb="3">
      <t>キョウドウ</t>
    </rPh>
    <rPh sb="3" eb="6">
      <t>シンセイシャ</t>
    </rPh>
    <rPh sb="7" eb="9">
      <t>ジョウホウ</t>
    </rPh>
    <rPh sb="11" eb="12">
      <t>ベツ</t>
    </rPh>
    <rPh sb="16" eb="21">
      <t>シンセイシャジョウホウ</t>
    </rPh>
    <rPh sb="22" eb="24">
      <t>キョウドウ</t>
    </rPh>
    <rPh sb="24" eb="25">
      <t>ヨウ</t>
    </rPh>
    <rPh sb="28" eb="30">
      <t>ニュウリョク</t>
    </rPh>
    <phoneticPr fontId="38"/>
  </si>
  <si>
    <t xml:space="preserve"> 申請するシステム（１社目）</t>
    <rPh sb="1" eb="3">
      <t>シンセイ</t>
    </rPh>
    <rPh sb="11" eb="13">
      <t>シャメ</t>
    </rPh>
    <phoneticPr fontId="38"/>
  </si>
  <si>
    <t xml:space="preserve"> 申請するシステム（２社目）</t>
    <rPh sb="1" eb="3">
      <t>シンセイ</t>
    </rPh>
    <rPh sb="11" eb="13">
      <t>シャメ</t>
    </rPh>
    <phoneticPr fontId="38"/>
  </si>
  <si>
    <t xml:space="preserve"> 申請するシステム（４社目）</t>
    <rPh sb="1" eb="3">
      <t>シンセイ</t>
    </rPh>
    <rPh sb="11" eb="13">
      <t>シャメ</t>
    </rPh>
    <phoneticPr fontId="38"/>
  </si>
  <si>
    <t xml:space="preserve"> 申請するシステム（５社目）</t>
    <rPh sb="1" eb="3">
      <t>シンセイ</t>
    </rPh>
    <rPh sb="11" eb="13">
      <t>シャメ</t>
    </rPh>
    <phoneticPr fontId="38"/>
  </si>
  <si>
    <t>　※16名以上入力する場合は、左上の[2]ボタンまたは、43行目の[+]ボタンを押してください（30名まで入力可能です）</t>
    <rPh sb="4" eb="7">
      <t>メイイジョウ</t>
    </rPh>
    <rPh sb="7" eb="9">
      <t>ニュウリョク</t>
    </rPh>
    <rPh sb="11" eb="13">
      <t>バアイ</t>
    </rPh>
    <rPh sb="15" eb="17">
      <t>ヒダリウエ</t>
    </rPh>
    <rPh sb="30" eb="32">
      <t>ギョウメ</t>
    </rPh>
    <rPh sb="40" eb="41">
      <t>オ</t>
    </rPh>
    <phoneticPr fontId="4"/>
  </si>
  <si>
    <t>　※16名以上入力する場合は、左上の[2]ボタンまたは、[+]ボタンを押してください（30名まで入力可能です）</t>
    <rPh sb="4" eb="7">
      <t>メイイジョウ</t>
    </rPh>
    <rPh sb="7" eb="9">
      <t>ニュウリョク</t>
    </rPh>
    <rPh sb="11" eb="13">
      <t>バアイ</t>
    </rPh>
    <rPh sb="15" eb="17">
      <t>ヒダリウエ</t>
    </rPh>
    <rPh sb="35" eb="36">
      <t>オ</t>
    </rPh>
    <phoneticPr fontId="4"/>
  </si>
  <si>
    <t xml:space="preserve"> 申請するシステム（３社目）</t>
    <rPh sb="1" eb="3">
      <t>シンセイ</t>
    </rPh>
    <rPh sb="11" eb="13">
      <t>シャメ</t>
    </rPh>
    <phoneticPr fontId="38"/>
  </si>
  <si>
    <t>計算用</t>
    <rPh sb="0" eb="3">
      <t>ケイサンヨウ</t>
    </rPh>
    <phoneticPr fontId="4"/>
  </si>
  <si>
    <t>申請台数</t>
    <rPh sb="0" eb="4">
      <t>シンセイダイスウ</t>
    </rPh>
    <phoneticPr fontId="4"/>
  </si>
  <si>
    <t>1/2</t>
    <phoneticPr fontId="4"/>
  </si>
  <si>
    <r>
      <t>●補助事業に要する経費、補助対象経費、補助金の額は、</t>
    </r>
    <r>
      <rPr>
        <b/>
        <sz val="10.5"/>
        <color theme="1"/>
        <rFont val="Meiryo UI"/>
        <family val="3"/>
        <charset val="128"/>
      </rPr>
      <t>【④様式第１_別紙１（申請額入力用）】</t>
    </r>
    <r>
      <rPr>
        <sz val="10.5"/>
        <color theme="1"/>
        <rFont val="Meiryo UI"/>
        <family val="3"/>
        <charset val="128"/>
      </rPr>
      <t>より反映されます</t>
    </r>
    <rPh sb="1" eb="5">
      <t>ホジョジギョウ</t>
    </rPh>
    <rPh sb="6" eb="7">
      <t>ヨウ</t>
    </rPh>
    <rPh sb="9" eb="11">
      <t>ケイヒ</t>
    </rPh>
    <rPh sb="12" eb="18">
      <t>ホジョタイショウケイヒ</t>
    </rPh>
    <rPh sb="19" eb="22">
      <t>ホジョキン</t>
    </rPh>
    <rPh sb="23" eb="24">
      <t>ガク</t>
    </rPh>
    <rPh sb="28" eb="31">
      <t>ヨウシキダイ</t>
    </rPh>
    <rPh sb="33" eb="35">
      <t>ベッシ</t>
    </rPh>
    <rPh sb="37" eb="40">
      <t>シンセイガク</t>
    </rPh>
    <rPh sb="40" eb="42">
      <t>ニュウリョク</t>
    </rPh>
    <rPh sb="42" eb="43">
      <t>ヨウ</t>
    </rPh>
    <rPh sb="47" eb="49">
      <t>ハンエイ</t>
    </rPh>
    <phoneticPr fontId="4"/>
  </si>
  <si>
    <t>１台毎の金額</t>
    <rPh sb="1" eb="3">
      <t>ダイゴト</t>
    </rPh>
    <rPh sb="4" eb="6">
      <t>キンガク</t>
    </rPh>
    <phoneticPr fontId="4"/>
  </si>
  <si>
    <t>車両動態管理システム</t>
    <rPh sb="0" eb="6">
      <t>シャリョウドウタイカンリ</t>
    </rPh>
    <phoneticPr fontId="4"/>
  </si>
  <si>
    <t>共同申請者（1社目）</t>
    <phoneticPr fontId="4"/>
  </si>
  <si>
    <t>共同申請者（2社目）</t>
    <phoneticPr fontId="4"/>
  </si>
  <si>
    <t>共同申請者（3社目）</t>
    <phoneticPr fontId="4"/>
  </si>
  <si>
    <t>共同申請者（4社目）</t>
    <phoneticPr fontId="4"/>
  </si>
  <si>
    <t>共同申請者（5社目）</t>
    <phoneticPr fontId="4"/>
  </si>
  <si>
    <t>補助対象経費</t>
    <phoneticPr fontId="4"/>
  </si>
  <si>
    <t>代表申請者</t>
    <phoneticPr fontId="4"/>
  </si>
  <si>
    <r>
      <rPr>
        <b/>
        <sz val="10.5"/>
        <rFont val="Meiryo UI"/>
        <family val="3"/>
        <charset val="128"/>
      </rPr>
      <t>　</t>
    </r>
    <r>
      <rPr>
        <sz val="10.5"/>
        <rFont val="Meiryo UI"/>
        <family val="3"/>
        <charset val="128"/>
      </rPr>
      <t>※補助対象外経費については公募要領を確認の上、</t>
    </r>
    <r>
      <rPr>
        <sz val="10.5"/>
        <color rgb="FFFF0000"/>
        <rFont val="Meiryo UI"/>
        <family val="3"/>
        <charset val="128"/>
      </rPr>
      <t>補助対象経費に含めないよう留意してください</t>
    </r>
    <rPh sb="2" eb="7">
      <t>ホジョタイショウガイ</t>
    </rPh>
    <rPh sb="7" eb="9">
      <t>ケイヒ</t>
    </rPh>
    <rPh sb="14" eb="16">
      <t>コウボ</t>
    </rPh>
    <rPh sb="16" eb="18">
      <t>ヨウリョウ</t>
    </rPh>
    <rPh sb="19" eb="21">
      <t>カクニン</t>
    </rPh>
    <rPh sb="22" eb="23">
      <t>ウエ</t>
    </rPh>
    <rPh sb="24" eb="30">
      <t>ホジョタイショウケイヒ</t>
    </rPh>
    <rPh sb="31" eb="32">
      <t>フク</t>
    </rPh>
    <rPh sb="37" eb="39">
      <t>リュウイ</t>
    </rPh>
    <phoneticPr fontId="10"/>
  </si>
  <si>
    <t xml:space="preserve"> 申請荷台数</t>
    <rPh sb="1" eb="6">
      <t>シンセイニダイスウ</t>
    </rPh>
    <phoneticPr fontId="4"/>
  </si>
  <si>
    <t>申請荷台数</t>
    <rPh sb="0" eb="4">
      <t>シンセイニダイ</t>
    </rPh>
    <rPh sb="4" eb="5">
      <t>スウ</t>
    </rPh>
    <phoneticPr fontId="4"/>
  </si>
  <si>
    <r>
      <t xml:space="preserve">申請台数等
</t>
    </r>
    <r>
      <rPr>
        <sz val="8"/>
        <color theme="1"/>
        <rFont val="Meiryo UI"/>
        <family val="3"/>
        <charset val="128"/>
      </rPr>
      <t>※車両使用者は区分ア～ウに
該当する申請者であること</t>
    </r>
    <rPh sb="4" eb="5">
      <t>ナド</t>
    </rPh>
    <phoneticPr fontId="38"/>
  </si>
  <si>
    <t>基</t>
    <rPh sb="0" eb="1">
      <t>キ</t>
    </rPh>
    <phoneticPr fontId="39"/>
  </si>
  <si>
    <t>※１事業者あたり10台まで</t>
    <rPh sb="2" eb="5">
      <t>ジギョウシャ</t>
    </rPh>
    <rPh sb="10" eb="11">
      <t>ダイ</t>
    </rPh>
    <phoneticPr fontId="4"/>
  </si>
  <si>
    <t>※１事業者あたり10台まで（荷台は上限３基/台まで）</t>
    <rPh sb="2" eb="5">
      <t>ジギョウシャ</t>
    </rPh>
    <rPh sb="10" eb="11">
      <t>ダイ</t>
    </rPh>
    <rPh sb="14" eb="16">
      <t>ニダイ</t>
    </rPh>
    <rPh sb="17" eb="19">
      <t>ジョウゲン</t>
    </rPh>
    <rPh sb="20" eb="21">
      <t>キ</t>
    </rPh>
    <rPh sb="22" eb="23">
      <t>ダイ</t>
    </rPh>
    <phoneticPr fontId="4"/>
  </si>
  <si>
    <r>
      <t>　※</t>
    </r>
    <r>
      <rPr>
        <b/>
        <sz val="10.5"/>
        <color theme="1"/>
        <rFont val="Meiryo UI"/>
        <family val="3"/>
        <charset val="128"/>
      </rPr>
      <t>Gmail</t>
    </r>
    <r>
      <rPr>
        <sz val="10.5"/>
        <color theme="1"/>
        <rFont val="Meiryo UI"/>
        <family val="3"/>
        <charset val="128"/>
      </rPr>
      <t>のメールアドレスは</t>
    </r>
    <r>
      <rPr>
        <b/>
        <sz val="10.5"/>
        <color rgb="FFFF0000"/>
        <rFont val="Meiryo UI"/>
        <family val="3"/>
        <charset val="128"/>
      </rPr>
      <t>登録できません</t>
    </r>
    <phoneticPr fontId="4"/>
  </si>
  <si>
    <t>gmail.comは×</t>
    <phoneticPr fontId="4"/>
  </si>
  <si>
    <t>※Gmailのメールアドレスは登録できません</t>
    <phoneticPr fontId="4"/>
  </si>
  <si>
    <t>導入事業所数_予約受付システム等</t>
    <rPh sb="15" eb="16">
      <t>ナド</t>
    </rPh>
    <phoneticPr fontId="4"/>
  </si>
  <si>
    <t>導入事業所数_①予約受付システム</t>
    <phoneticPr fontId="4"/>
  </si>
  <si>
    <t>導入事業所数_②ＡＳＮシステム</t>
    <phoneticPr fontId="4"/>
  </si>
  <si>
    <t>導入事業所数_③受注情報事前確認システム</t>
    <rPh sb="8" eb="10">
      <t>ジュチュウ</t>
    </rPh>
    <rPh sb="10" eb="12">
      <t>ジョウホウ</t>
    </rPh>
    <rPh sb="12" eb="14">
      <t>ジゼン</t>
    </rPh>
    <rPh sb="14" eb="16">
      <t>カクニン</t>
    </rPh>
    <phoneticPr fontId="39"/>
  </si>
  <si>
    <t>導入事業所数_④パレット等管理システム</t>
    <rPh sb="12" eb="13">
      <t>トウ</t>
    </rPh>
    <rPh sb="13" eb="15">
      <t>カンリ</t>
    </rPh>
    <phoneticPr fontId="39"/>
  </si>
  <si>
    <t>導入事業所数_⑤パレタイズシステム</t>
    <phoneticPr fontId="4"/>
  </si>
  <si>
    <t>申請するシステム</t>
    <rPh sb="0" eb="2">
      <t>シンセイ</t>
    </rPh>
    <phoneticPr fontId="4"/>
  </si>
  <si>
    <t xml:space="preserve"> 申請車両台数</t>
    <rPh sb="1" eb="3">
      <t>シンセイ</t>
    </rPh>
    <rPh sb="3" eb="5">
      <t>シャリョウ</t>
    </rPh>
    <rPh sb="5" eb="7">
      <t>ダイスウ</t>
    </rPh>
    <phoneticPr fontId="39"/>
  </si>
  <si>
    <t xml:space="preserve"> 導入事業所数</t>
    <rPh sb="1" eb="3">
      <t>ドウニュウ</t>
    </rPh>
    <rPh sb="3" eb="7">
      <t>ジギョウショスウ</t>
    </rPh>
    <phoneticPr fontId="4"/>
  </si>
  <si>
    <t>申請車両台数_事業用</t>
    <rPh sb="2" eb="6">
      <t>シャリョウダイスウ</t>
    </rPh>
    <rPh sb="7" eb="10">
      <t>ジギョウヨウ</t>
    </rPh>
    <phoneticPr fontId="4"/>
  </si>
  <si>
    <t>申請車両台数_自家用</t>
    <rPh sb="2" eb="6">
      <t>シャリョウダイスウ</t>
    </rPh>
    <rPh sb="7" eb="9">
      <t>ジカ</t>
    </rPh>
    <rPh sb="9" eb="10">
      <t>ヨウ</t>
    </rPh>
    <phoneticPr fontId="4"/>
  </si>
  <si>
    <t>自社または申請トラック事業者全体の保有車両台数</t>
    <rPh sb="0" eb="2">
      <t>ジシャ</t>
    </rPh>
    <rPh sb="11" eb="14">
      <t>ジギョウシャ</t>
    </rPh>
    <rPh sb="14" eb="16">
      <t>ゼンタイ</t>
    </rPh>
    <rPh sb="17" eb="23">
      <t>ホユウシャリョウダイスウ</t>
    </rPh>
    <phoneticPr fontId="4"/>
  </si>
  <si>
    <t>申請者情報入力漏れ</t>
    <rPh sb="0" eb="5">
      <t>シンセイシャジョウホウ</t>
    </rPh>
    <rPh sb="5" eb="8">
      <t>ニュウリョクモ</t>
    </rPh>
    <phoneticPr fontId="4"/>
  </si>
  <si>
    <t>金額</t>
    <rPh sb="0" eb="2">
      <t>キンガク</t>
    </rPh>
    <phoneticPr fontId="4"/>
  </si>
  <si>
    <t>申請者情報入力有無</t>
    <rPh sb="0" eb="5">
      <t>シンセイシャジョウホウ</t>
    </rPh>
    <rPh sb="5" eb="9">
      <t>ニュウリョクウム</t>
    </rPh>
    <phoneticPr fontId="4"/>
  </si>
  <si>
    <t>導入事業所数未入力有</t>
    <rPh sb="0" eb="2">
      <t>ドウニュウ</t>
    </rPh>
    <rPh sb="2" eb="6">
      <t>ジギョウショスウ</t>
    </rPh>
    <rPh sb="6" eb="9">
      <t>ミニュウリョク</t>
    </rPh>
    <rPh sb="9" eb="10">
      <t>アリ</t>
    </rPh>
    <phoneticPr fontId="4"/>
  </si>
  <si>
    <t>色変え用</t>
    <rPh sb="0" eb="1">
      <t>イロ</t>
    </rPh>
    <rPh sb="1" eb="2">
      <t>カ</t>
    </rPh>
    <rPh sb="3" eb="4">
      <t>ヨウ</t>
    </rPh>
    <phoneticPr fontId="4"/>
  </si>
  <si>
    <t>0:入力無し、緑</t>
    <rPh sb="2" eb="5">
      <t>ニュウリョクナ</t>
    </rPh>
    <rPh sb="7" eb="8">
      <t>ミドリ</t>
    </rPh>
    <phoneticPr fontId="4"/>
  </si>
  <si>
    <t>申請者情報値有</t>
    <rPh sb="0" eb="5">
      <t>シンセイシャジョウホウ</t>
    </rPh>
    <rPh sb="5" eb="6">
      <t>アタイ</t>
    </rPh>
    <rPh sb="6" eb="7">
      <t>アリ</t>
    </rPh>
    <phoneticPr fontId="4"/>
  </si>
  <si>
    <t>色変え用</t>
    <rPh sb="0" eb="2">
      <t>イロカ</t>
    </rPh>
    <rPh sb="3" eb="4">
      <t>ヨウ</t>
    </rPh>
    <phoneticPr fontId="4"/>
  </si>
  <si>
    <t>金額入力有無</t>
    <rPh sb="0" eb="2">
      <t>キンガク</t>
    </rPh>
    <rPh sb="2" eb="6">
      <t>ニュウリョクウム</t>
    </rPh>
    <phoneticPr fontId="4"/>
  </si>
  <si>
    <t>3:他経費入力有、緑</t>
    <rPh sb="2" eb="5">
      <t>ホカケイヒ</t>
    </rPh>
    <rPh sb="5" eb="8">
      <t>ニュウリョクアリ</t>
    </rPh>
    <rPh sb="9" eb="10">
      <t>ミドリ</t>
    </rPh>
    <phoneticPr fontId="4"/>
  </si>
  <si>
    <t>1:申請者情報入力有金額入力無し、黄色</t>
    <rPh sb="2" eb="5">
      <t>シンセイシャ</t>
    </rPh>
    <rPh sb="5" eb="7">
      <t>ジョウホウ</t>
    </rPh>
    <rPh sb="7" eb="10">
      <t>ニュウリョクアリ</t>
    </rPh>
    <rPh sb="10" eb="12">
      <t>キンガク</t>
    </rPh>
    <rPh sb="12" eb="15">
      <t>ニュウリョクナ</t>
    </rPh>
    <rPh sb="17" eb="19">
      <t>キイロ</t>
    </rPh>
    <phoneticPr fontId="4"/>
  </si>
  <si>
    <t>2：金額入力有</t>
    <rPh sb="2" eb="6">
      <t>キンガクニュウリョク</t>
    </rPh>
    <rPh sb="6" eb="7">
      <t>アリ</t>
    </rPh>
    <phoneticPr fontId="4"/>
  </si>
  <si>
    <r>
      <t>　※各経費のうち、費用が発生しない箇所には</t>
    </r>
    <r>
      <rPr>
        <b/>
        <sz val="10.5"/>
        <color theme="1"/>
        <rFont val="Meiryo UI"/>
        <family val="3"/>
        <charset val="128"/>
        <scheme val="minor"/>
      </rPr>
      <t>「0」を入力してください</t>
    </r>
    <rPh sb="2" eb="5">
      <t>カクケイヒ</t>
    </rPh>
    <phoneticPr fontId="4"/>
  </si>
  <si>
    <t>要する経費</t>
    <rPh sb="0" eb="1">
      <t>ヨウ</t>
    </rPh>
    <rPh sb="3" eb="5">
      <t>ケイヒ</t>
    </rPh>
    <phoneticPr fontId="4"/>
  </si>
  <si>
    <t>14万以上の場合は14万</t>
    <phoneticPr fontId="4"/>
  </si>
  <si>
    <t>１千万以上の場合は１千万</t>
    <phoneticPr fontId="4"/>
  </si>
  <si>
    <t>上限額１4万円/台</t>
    <phoneticPr fontId="4"/>
  </si>
  <si>
    <t>（電話）</t>
    <phoneticPr fontId="10"/>
  </si>
  <si>
    <t>年度</t>
    <rPh sb="0" eb="2">
      <t>ネンド</t>
    </rPh>
    <phoneticPr fontId="2"/>
  </si>
  <si>
    <t>R6</t>
  </si>
  <si>
    <t>事業</t>
    <rPh sb="0" eb="2">
      <t>ジギョウ</t>
    </rPh>
    <phoneticPr fontId="2"/>
  </si>
  <si>
    <t>TT</t>
    <phoneticPr fontId="4"/>
  </si>
  <si>
    <t>書類</t>
    <rPh sb="0" eb="2">
      <t>ショルイ</t>
    </rPh>
    <phoneticPr fontId="2"/>
  </si>
  <si>
    <t>様式第1</t>
    <rPh sb="0" eb="3">
      <t>ヨウシキダイ</t>
    </rPh>
    <phoneticPr fontId="4"/>
  </si>
  <si>
    <t>バージョン</t>
  </si>
  <si>
    <t>20240530</t>
  </si>
  <si>
    <t>予約受付システム等</t>
    <rPh sb="0" eb="4">
      <t>ヨヤクウケツケ</t>
    </rPh>
    <rPh sb="8" eb="9">
      <t>ナド</t>
    </rPh>
    <phoneticPr fontId="47"/>
  </si>
  <si>
    <r>
      <t>●</t>
    </r>
    <r>
      <rPr>
        <b/>
        <sz val="10.5"/>
        <color theme="1"/>
        <rFont val="Meiryo UI"/>
        <family val="3"/>
        <charset val="128"/>
        <scheme val="minor"/>
      </rPr>
      <t>申請するシステムの補助事業に要する経費、補助対象経費</t>
    </r>
    <r>
      <rPr>
        <b/>
        <sz val="10.5"/>
        <color rgb="FFFF0000"/>
        <rFont val="Meiryo UI"/>
        <family val="3"/>
        <charset val="128"/>
        <scheme val="minor"/>
      </rPr>
      <t>（税抜）</t>
    </r>
    <r>
      <rPr>
        <sz val="10.5"/>
        <color theme="1"/>
        <rFont val="Meiryo UI"/>
        <family val="3"/>
        <charset val="128"/>
        <scheme val="minor"/>
      </rPr>
      <t>を入力してください</t>
    </r>
    <r>
      <rPr>
        <sz val="10.5"/>
        <color rgb="FF0070C0"/>
        <rFont val="Meiryo UI"/>
        <family val="3"/>
        <charset val="128"/>
        <scheme val="minor"/>
      </rPr>
      <t>（設計開発費／設備費／諸経費の内訳は見積書より算出）</t>
    </r>
    <rPh sb="1" eb="3">
      <t>シンセイ</t>
    </rPh>
    <rPh sb="10" eb="12">
      <t>ホジョ</t>
    </rPh>
    <rPh sb="12" eb="14">
      <t>ジギョウ</t>
    </rPh>
    <rPh sb="15" eb="16">
      <t>ヨウ</t>
    </rPh>
    <rPh sb="18" eb="20">
      <t>ケイヒ</t>
    </rPh>
    <rPh sb="21" eb="27">
      <t>ホジョタイショウケイヒ</t>
    </rPh>
    <rPh sb="28" eb="30">
      <t>ゼイヌキ</t>
    </rPh>
    <rPh sb="32" eb="34">
      <t>ニュウリョク</t>
    </rPh>
    <rPh sb="41" eb="46">
      <t>セッケイカイハツヒ</t>
    </rPh>
    <phoneticPr fontId="4"/>
  </si>
  <si>
    <r>
      <t>　●共同申請者の情報を下記の共同申請者情報（○社目）へ入力してください
　　</t>
    </r>
    <r>
      <rPr>
        <b/>
        <sz val="11"/>
        <color theme="1"/>
        <rFont val="Meiryo UI"/>
        <family val="3"/>
        <charset val="128"/>
      </rPr>
      <t>※6社目以降を入力する場合は、事務局へお問い合わせください</t>
    </r>
    <rPh sb="2" eb="7">
      <t>キョウドウシンセイシャ</t>
    </rPh>
    <rPh sb="8" eb="10">
      <t>ジョウホウ</t>
    </rPh>
    <rPh sb="11" eb="13">
      <t>カキ</t>
    </rPh>
    <rPh sb="14" eb="19">
      <t>キョウドウシンセイシャ</t>
    </rPh>
    <rPh sb="19" eb="21">
      <t>ジョウホウ</t>
    </rPh>
    <rPh sb="23" eb="25">
      <t>シャメ</t>
    </rPh>
    <rPh sb="27" eb="29">
      <t>ニュウリョク</t>
    </rPh>
    <rPh sb="40" eb="42">
      <t>シャメ</t>
    </rPh>
    <rPh sb="42" eb="44">
      <t>イコウ</t>
    </rPh>
    <rPh sb="45" eb="47">
      <t>ニュウリョク</t>
    </rPh>
    <rPh sb="49" eb="51">
      <t>バアイ</t>
    </rPh>
    <rPh sb="53" eb="56">
      <t>ジムキョク</t>
    </rPh>
    <rPh sb="58" eb="59">
      <t>ト</t>
    </rPh>
    <rPh sb="60" eb="61">
      <t>ア</t>
    </rPh>
    <phoneticPr fontId="4"/>
  </si>
  <si>
    <r>
      <t>　※共同申請者（2社目）以降の申請がある場合は、左上の</t>
    </r>
    <r>
      <rPr>
        <b/>
        <sz val="10.5"/>
        <color theme="1"/>
        <rFont val="Meiryo UI"/>
        <family val="3"/>
        <charset val="128"/>
        <scheme val="minor"/>
      </rPr>
      <t>「2」ボタン</t>
    </r>
    <r>
      <rPr>
        <sz val="10.5"/>
        <color theme="1"/>
        <rFont val="Meiryo UI"/>
        <family val="3"/>
        <charset val="128"/>
        <scheme val="minor"/>
      </rPr>
      <t>またはAA列上部の「</t>
    </r>
    <r>
      <rPr>
        <b/>
        <sz val="10.5"/>
        <color theme="1"/>
        <rFont val="Meiryo UI"/>
        <family val="3"/>
        <charset val="128"/>
        <scheme val="minor"/>
      </rPr>
      <t>＋」ボタン</t>
    </r>
    <r>
      <rPr>
        <sz val="10.5"/>
        <color theme="1"/>
        <rFont val="Meiryo UI"/>
        <family val="3"/>
        <charset val="128"/>
        <scheme val="minor"/>
      </rPr>
      <t>をクリックし入力してください</t>
    </r>
    <rPh sb="24" eb="26">
      <t>ヒダリウエ</t>
    </rPh>
    <phoneticPr fontId="4"/>
  </si>
  <si>
    <t>　※交付決定されるまで補助対象設備等の発注はしないでください</t>
    <rPh sb="2" eb="6">
      <t>コウフケッテイ</t>
    </rPh>
    <rPh sb="11" eb="17">
      <t>ホジョタイショウセツビ</t>
    </rPh>
    <rPh sb="17" eb="18">
      <t>ナド</t>
    </rPh>
    <rPh sb="19" eb="21">
      <t>ハッチュウ</t>
    </rPh>
    <phoneticPr fontId="4"/>
  </si>
  <si>
    <r>
      <t>　※リース事業者と共同で補助事業を実施する場合は、原則として</t>
    </r>
    <r>
      <rPr>
        <b/>
        <sz val="10.5"/>
        <color rgb="FFFF0000"/>
        <rFont val="Meiryo UI"/>
        <family val="3"/>
        <charset val="128"/>
      </rPr>
      <t>リース事業者が代表申請者</t>
    </r>
    <r>
      <rPr>
        <sz val="10.5"/>
        <color theme="1"/>
        <rFont val="Meiryo UI"/>
        <family val="3"/>
        <charset val="128"/>
      </rPr>
      <t>となります</t>
    </r>
    <rPh sb="5" eb="8">
      <t>ジギョウシャ</t>
    </rPh>
    <rPh sb="9" eb="11">
      <t>キョウドウ</t>
    </rPh>
    <rPh sb="12" eb="16">
      <t>ホジョジギョウ</t>
    </rPh>
    <rPh sb="17" eb="19">
      <t>ジッシ</t>
    </rPh>
    <rPh sb="21" eb="23">
      <t>バアイ</t>
    </rPh>
    <rPh sb="25" eb="27">
      <t>ゲンソク</t>
    </rPh>
    <rPh sb="33" eb="36">
      <t>ジギョウシャ</t>
    </rPh>
    <rPh sb="37" eb="42">
      <t>ダイヒョウシンセイシャ</t>
    </rPh>
    <phoneticPr fontId="4"/>
  </si>
  <si>
    <t>　※車両運行データを基にした自己評価の報告が完了し、かつ補助事業に係る全ての支払いが完了する日を想定して入力してください</t>
    <rPh sb="48" eb="50">
      <t>ソウテイ</t>
    </rPh>
    <rPh sb="52" eb="54">
      <t>ニュウリョク</t>
    </rPh>
    <phoneticPr fontId="4"/>
  </si>
  <si>
    <t>※様式第１（Excel）は、代表申請者・共同申請者5社まで入力可能です</t>
    <rPh sb="1" eb="4">
      <t>ヨウシキダイ</t>
    </rPh>
    <rPh sb="14" eb="19">
      <t>ダイヒョウシンセイシャ</t>
    </rPh>
    <rPh sb="20" eb="22">
      <t>キョウドウ</t>
    </rPh>
    <rPh sb="22" eb="25">
      <t>シンセイシャ</t>
    </rPh>
    <rPh sb="26" eb="27">
      <t>シャ</t>
    </rPh>
    <rPh sb="29" eb="31">
      <t>ニュウリョク</t>
    </rPh>
    <rPh sb="31" eb="33">
      <t>カノウ</t>
    </rPh>
    <phoneticPr fontId="4"/>
  </si>
  <si>
    <t>　共同申請者6社以上で申請する場合は、事務局へお問い合わせください</t>
    <rPh sb="1" eb="6">
      <t>キョウドウシンセイシャ</t>
    </rPh>
    <rPh sb="7" eb="8">
      <t>シャ</t>
    </rPh>
    <rPh sb="8" eb="10">
      <t>イジョウ</t>
    </rPh>
    <rPh sb="11" eb="13">
      <t>シンセイ</t>
    </rPh>
    <rPh sb="15" eb="17">
      <t>バアイ</t>
    </rPh>
    <rPh sb="19" eb="22">
      <t>ジムキョク</t>
    </rPh>
    <rPh sb="24" eb="25">
      <t>ト</t>
    </rPh>
    <rPh sb="26" eb="27">
      <t>ア</t>
    </rPh>
    <phoneticPr fontId="4"/>
  </si>
  <si>
    <r>
      <rPr>
        <b/>
        <sz val="10.5"/>
        <rFont val="Meiryo UI"/>
        <family val="3"/>
        <charset val="128"/>
      </rPr>
      <t>　</t>
    </r>
    <r>
      <rPr>
        <b/>
        <sz val="10.5"/>
        <color rgb="FFFF0000"/>
        <rFont val="Meiryo UI"/>
        <family val="3"/>
        <charset val="128"/>
      </rPr>
      <t>※②③申請者情報シートに未入力がある場合は、代表申請者・共同申請者(●社目)の上部(1,2行目)にメッセージが表示されます</t>
    </r>
    <r>
      <rPr>
        <b/>
        <sz val="10.5"/>
        <rFont val="Meiryo UI"/>
        <family val="3"/>
        <charset val="128"/>
      </rPr>
      <t xml:space="preserve">
</t>
    </r>
    <r>
      <rPr>
        <b/>
        <sz val="10.5"/>
        <color rgb="FFFF0000"/>
        <rFont val="Meiryo UI"/>
        <family val="3"/>
        <charset val="128"/>
      </rPr>
      <t>　※②③申請者情報シートの「申請車両台数」</t>
    </r>
    <r>
      <rPr>
        <b/>
        <sz val="10.5"/>
        <rFont val="Meiryo UI"/>
        <family val="3"/>
        <charset val="128"/>
      </rPr>
      <t>が未入力の場合は、補助金の額が計算されない為ご留意ください</t>
    </r>
    <rPh sb="67" eb="72">
      <t>シンセイシャジョウホウ</t>
    </rPh>
    <rPh sb="77" eb="83">
      <t>シンセイシャリョウダイスウ</t>
    </rPh>
    <rPh sb="85" eb="88">
      <t>ミニュウリョク</t>
    </rPh>
    <rPh sb="89" eb="91">
      <t>バアイ</t>
    </rPh>
    <rPh sb="93" eb="96">
      <t>ホジョキン</t>
    </rPh>
    <rPh sb="97" eb="98">
      <t>ガク</t>
    </rPh>
    <rPh sb="99" eb="101">
      <t>ケイサン</t>
    </rPh>
    <rPh sb="105" eb="106">
      <t>タメ</t>
    </rPh>
    <rPh sb="107" eb="109">
      <t>リュウイ</t>
    </rPh>
    <phoneticPr fontId="4"/>
  </si>
  <si>
    <r>
      <rPr>
        <b/>
        <sz val="10.5"/>
        <rFont val="Meiryo UI"/>
        <family val="3"/>
        <charset val="128"/>
      </rPr>
      <t>　※共同申請者5社まで入力可能です。</t>
    </r>
    <r>
      <rPr>
        <b/>
        <sz val="10.5"/>
        <color rgb="FFFF0000"/>
        <rFont val="Meiryo UI"/>
        <family val="3"/>
        <charset val="128"/>
      </rPr>
      <t>共同申請者6社以上で申請する場合は、事務局へお問い合わせください</t>
    </r>
    <rPh sb="2" eb="7">
      <t>キョウドウシンセイシャ</t>
    </rPh>
    <rPh sb="8" eb="9">
      <t>シャ</t>
    </rPh>
    <rPh sb="11" eb="15">
      <t>ニュウリョクカノウ</t>
    </rPh>
    <rPh sb="18" eb="23">
      <t>キョウドウシンセイシャ</t>
    </rPh>
    <rPh sb="24" eb="25">
      <t>シャ</t>
    </rPh>
    <rPh sb="25" eb="27">
      <t>イジョウ</t>
    </rPh>
    <rPh sb="28" eb="30">
      <t>シンセイ</t>
    </rPh>
    <rPh sb="32" eb="34">
      <t>バアイ</t>
    </rPh>
    <rPh sb="36" eb="39">
      <t>ジムキョク</t>
    </rPh>
    <rPh sb="41" eb="42">
      <t>ト</t>
    </rPh>
    <rPh sb="43" eb="44">
      <t>ア</t>
    </rPh>
    <phoneticPr fontId="4"/>
  </si>
  <si>
    <t>和暦</t>
    <phoneticPr fontId="10"/>
  </si>
  <si>
    <t xml:space="preserve"> 例）2024/10/11</t>
    <rPh sb="1" eb="2">
      <t>レイ</t>
    </rPh>
    <phoneticPr fontId="4"/>
  </si>
  <si>
    <t xml:space="preserve"> 例）2025/1/17</t>
    <rPh sb="1" eb="2">
      <t>レイ</t>
    </rPh>
    <phoneticPr fontId="4"/>
  </si>
  <si>
    <t>　※事業完了期限【2025/1/17】より前の日付を入力してください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</si>
</sst>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g"/>
    <numFmt numFmtId="177" formatCode="[DBNum1][$-411]General"/>
  </numFmts>
  <fonts count="56" x14ac:knownFonts="1">
    <font>
      <sz val="11"/>
      <color theme="1"/>
      <name val="ＭＳ ゴシック"/>
      <family val="2"/>
      <charset val="128"/>
    </font>
    <font>
      <sz val="11"/>
      <color theme="1"/>
      <name val="ＭＳ ゴシック"/>
      <family val="2"/>
      <charset val="128"/>
    </font>
    <font>
      <sz val="10.5"/>
      <color rgb="FF000000"/>
      <name val="ＭＳ 明朝"/>
      <family val="1"/>
      <charset val="128"/>
    </font>
    <font>
      <sz val="9"/>
      <color rgb="FF000000"/>
      <name val="ＭＳ 明朝"/>
      <family val="1"/>
      <charset val="128"/>
    </font>
    <font>
      <sz val="6"/>
      <name val="ＭＳ ゴシック"/>
      <family val="2"/>
      <charset val="128"/>
    </font>
    <font>
      <sz val="11"/>
      <color theme="1"/>
      <name val="ＭＳ 明朝"/>
      <family val="1"/>
      <charset val="128"/>
    </font>
    <font>
      <b/>
      <sz val="12"/>
      <color theme="1"/>
      <name val="Meiryo UI"/>
      <family val="3"/>
      <charset val="128"/>
    </font>
    <font>
      <b/>
      <sz val="10.5"/>
      <color rgb="FF000000"/>
      <name val="Meiryo UI"/>
      <family val="3"/>
      <charset val="128"/>
    </font>
    <font>
      <b/>
      <sz val="12"/>
      <color rgb="FF000000"/>
      <name val="Meiryo UI"/>
      <family val="3"/>
      <charset val="128"/>
    </font>
    <font>
      <sz val="10.5"/>
      <color theme="1"/>
      <name val="ＭＳ 明朝"/>
      <family val="1"/>
      <charset val="128"/>
    </font>
    <font>
      <sz val="6"/>
      <name val="游ゴシック"/>
      <family val="3"/>
      <charset val="128"/>
    </font>
    <font>
      <b/>
      <sz val="10.5"/>
      <color theme="1"/>
      <name val="Meiryo UI"/>
      <family val="3"/>
      <charset val="128"/>
    </font>
    <font>
      <sz val="9"/>
      <color theme="1"/>
      <name val="ＭＳ 明朝"/>
      <family val="1"/>
      <charset val="128"/>
    </font>
    <font>
      <sz val="10.5"/>
      <color indexed="8"/>
      <name val="Century"/>
      <family val="1"/>
    </font>
    <font>
      <sz val="10.5"/>
      <color indexed="8"/>
      <name val="ＭＳ 明朝"/>
      <family val="1"/>
      <charset val="128"/>
    </font>
    <font>
      <sz val="11"/>
      <color theme="1"/>
      <name val="Meiryo UI"/>
      <family val="3"/>
      <charset val="128"/>
    </font>
    <font>
      <b/>
      <sz val="10.5"/>
      <color rgb="FFFF0000"/>
      <name val="Meiryo UI"/>
      <family val="3"/>
      <charset val="128"/>
    </font>
    <font>
      <b/>
      <sz val="11"/>
      <color theme="1"/>
      <name val="Meiryo UI"/>
      <family val="3"/>
      <charset val="128"/>
    </font>
    <font>
      <b/>
      <sz val="20"/>
      <color theme="1"/>
      <name val="Meiryo UI"/>
      <family val="3"/>
      <charset val="128"/>
    </font>
    <font>
      <sz val="10.5"/>
      <color theme="1"/>
      <name val="Meiryo UI"/>
      <family val="3"/>
      <charset val="128"/>
    </font>
    <font>
      <sz val="10.5"/>
      <color rgb="FF0070C0"/>
      <name val="Meiryo UI"/>
      <family val="3"/>
      <charset val="128"/>
    </font>
    <font>
      <b/>
      <sz val="10.5"/>
      <name val="Meiryo UI"/>
      <family val="3"/>
      <charset val="128"/>
    </font>
    <font>
      <sz val="10.5"/>
      <color theme="1"/>
      <name val="ＭＳ ゴシック"/>
      <family val="2"/>
      <charset val="128"/>
    </font>
    <font>
      <b/>
      <sz val="10.5"/>
      <color theme="1"/>
      <name val="メイリオ"/>
      <family val="3"/>
      <charset val="128"/>
    </font>
    <font>
      <sz val="6"/>
      <name val="Meiryo UI"/>
      <family val="2"/>
      <charset val="128"/>
      <scheme val="minor"/>
    </font>
    <font>
      <sz val="10.5"/>
      <color theme="1"/>
      <name val="メイリオ"/>
      <family val="3"/>
      <charset val="128"/>
    </font>
    <font>
      <b/>
      <sz val="11"/>
      <color theme="1"/>
      <name val="Meiryo UI"/>
      <family val="3"/>
      <charset val="128"/>
      <scheme val="minor"/>
    </font>
    <font>
      <b/>
      <sz val="12"/>
      <color theme="1"/>
      <name val="游ゴシック"/>
      <family val="3"/>
      <charset val="128"/>
    </font>
    <font>
      <sz val="11"/>
      <color theme="1"/>
      <name val="Meiryo UI"/>
      <family val="3"/>
      <charset val="128"/>
      <scheme val="minor"/>
    </font>
    <font>
      <sz val="10.5"/>
      <color theme="1"/>
      <name val="Meiryo UI"/>
      <family val="3"/>
      <charset val="128"/>
      <scheme val="minor"/>
    </font>
    <font>
      <sz val="10"/>
      <color theme="1"/>
      <name val="Meiryo UI"/>
      <family val="3"/>
      <charset val="128"/>
    </font>
    <font>
      <sz val="10.5"/>
      <name val="Meiryo UI"/>
      <family val="3"/>
      <charset val="128"/>
    </font>
    <font>
      <b/>
      <sz val="10.5"/>
      <color theme="1"/>
      <name val="Meiryo UI"/>
      <family val="3"/>
      <charset val="128"/>
      <scheme val="minor"/>
    </font>
    <font>
      <sz val="10.5"/>
      <name val="Meiryo UI"/>
      <family val="3"/>
      <charset val="128"/>
      <scheme val="minor"/>
    </font>
    <font>
      <b/>
      <sz val="10.5"/>
      <name val="Meiryo UI"/>
      <family val="3"/>
      <charset val="128"/>
      <scheme val="minor"/>
    </font>
    <font>
      <b/>
      <sz val="10.5"/>
      <color rgb="FFFF0000"/>
      <name val="Meiryo UI"/>
      <family val="3"/>
      <charset val="128"/>
      <scheme val="minor"/>
    </font>
    <font>
      <sz val="11"/>
      <color theme="1"/>
      <name val="Meiryo UI"/>
      <family val="2"/>
      <charset val="128"/>
    </font>
    <font>
      <b/>
      <sz val="12"/>
      <color theme="0"/>
      <name val="Meiryo UI"/>
      <family val="3"/>
      <charset val="128"/>
    </font>
    <font>
      <sz val="6"/>
      <name val="Meiryo UI"/>
      <family val="2"/>
      <charset val="128"/>
    </font>
    <font>
      <sz val="11"/>
      <color rgb="FF006100"/>
      <name val="Meiryo UI"/>
      <family val="2"/>
      <charset val="128"/>
    </font>
    <font>
      <sz val="10"/>
      <color theme="1"/>
      <name val="Meiryo UI"/>
      <family val="2"/>
      <charset val="128"/>
    </font>
    <font>
      <sz val="8"/>
      <color theme="1"/>
      <name val="Meiryo UI"/>
      <family val="3"/>
      <charset val="128"/>
    </font>
    <font>
      <sz val="9"/>
      <color theme="1"/>
      <name val="Meiryo UI"/>
      <family val="3"/>
      <charset val="128"/>
    </font>
    <font>
      <b/>
      <sz val="12"/>
      <name val="Meiryo UI"/>
      <family val="3"/>
      <charset val="128"/>
    </font>
    <font>
      <sz val="11"/>
      <color theme="1"/>
      <name val="メイリオ"/>
      <family val="3"/>
      <charset val="128"/>
    </font>
    <font>
      <sz val="10.5"/>
      <color rgb="FFFF0000"/>
      <name val="Meiryo UI"/>
      <family val="3"/>
      <charset val="128"/>
    </font>
    <font>
      <u/>
      <sz val="10.5"/>
      <color theme="10"/>
      <name val="Meiryo UI"/>
      <family val="3"/>
      <charset val="128"/>
    </font>
    <font>
      <b/>
      <sz val="13"/>
      <color theme="3"/>
      <name val="ＭＳ ゴシック"/>
      <family val="2"/>
      <charset val="128"/>
    </font>
    <font>
      <sz val="10"/>
      <color theme="1"/>
      <name val="Meiryo UI"/>
      <family val="3"/>
      <charset val="128"/>
      <scheme val="minor"/>
    </font>
    <font>
      <b/>
      <sz val="10"/>
      <color theme="1"/>
      <name val="Meiryo UI"/>
      <family val="3"/>
      <charset val="128"/>
    </font>
    <font>
      <u/>
      <sz val="10.5"/>
      <color theme="10"/>
      <name val="Meiryo UI"/>
      <family val="3"/>
      <charset val="128"/>
      <scheme val="minor"/>
    </font>
    <font>
      <sz val="10.5"/>
      <color theme="1"/>
      <name val="Meiryo UI"/>
      <family val="2"/>
      <charset val="128"/>
    </font>
    <font>
      <sz val="10.5"/>
      <color rgb="FFFF0000"/>
      <name val="Meiryo UI"/>
      <family val="3"/>
      <charset val="128"/>
      <scheme val="minor"/>
    </font>
    <font>
      <i/>
      <sz val="11"/>
      <color theme="1"/>
      <name val="Meiryo UI"/>
      <family val="3"/>
      <charset val="128"/>
      <scheme val="minor"/>
    </font>
    <font>
      <b/>
      <sz val="10"/>
      <color rgb="FF000000"/>
      <name val="Meiryo UI"/>
      <family val="3"/>
      <charset val="128"/>
    </font>
    <font>
      <sz val="10.5"/>
      <color rgb="FF0070C0"/>
      <name val="Meiryo UI"/>
      <family val="3"/>
      <charset val="128"/>
      <scheme val="minor"/>
    </font>
  </fonts>
  <fills count="1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theme="4" tint="0.79998168889431442"/>
        <bgColor indexed="64"/>
      </patternFill>
    </fill>
  </fills>
  <borders count="13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style="thin">
        <color indexed="64"/>
      </right>
      <top style="thin">
        <color indexed="64"/>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style="hair">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style="thin">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thick">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1" fillId="0" borderId="0">
      <alignment vertical="center"/>
    </xf>
    <xf numFmtId="0" fontId="4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716">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horizontal="center" vertical="center"/>
    </xf>
    <xf numFmtId="38" fontId="6" fillId="0" borderId="0" xfId="1" applyFont="1" applyAlignment="1">
      <alignment horizontal="center" vertical="center"/>
    </xf>
    <xf numFmtId="0" fontId="9" fillId="0" borderId="0" xfId="0" applyFont="1" applyAlignment="1">
      <alignment horizontal="distributed" vertical="center"/>
    </xf>
    <xf numFmtId="0" fontId="9" fillId="0" borderId="0" xfId="0" applyFont="1" applyAlignment="1">
      <alignment horizontal="center" vertical="center"/>
    </xf>
    <xf numFmtId="0" fontId="6" fillId="0" borderId="0" xfId="0" applyFont="1" applyAlignment="1">
      <alignment horizontal="center" vertical="center" shrinkToFit="1"/>
    </xf>
    <xf numFmtId="0" fontId="2" fillId="0" borderId="0" xfId="0" applyFont="1" applyAlignment="1" applyProtection="1">
      <alignment horizontal="left" vertical="center"/>
      <protection hidden="1"/>
    </xf>
    <xf numFmtId="0" fontId="9" fillId="0" borderId="0" xfId="0" applyFont="1" applyProtection="1">
      <alignment vertical="center"/>
      <protection hidden="1"/>
    </xf>
    <xf numFmtId="0" fontId="2" fillId="0" borderId="0" xfId="0" applyFont="1" applyAlignment="1" applyProtection="1">
      <protection hidden="1"/>
    </xf>
    <xf numFmtId="0" fontId="2" fillId="0" borderId="0" xfId="0" applyFont="1" applyProtection="1">
      <alignment vertical="center"/>
      <protection hidden="1"/>
    </xf>
    <xf numFmtId="0" fontId="9" fillId="0" borderId="6" xfId="0" applyFont="1" applyBorder="1" applyProtection="1">
      <alignment vertical="center"/>
      <protection hidden="1"/>
    </xf>
    <xf numFmtId="0" fontId="12" fillId="0" borderId="0" xfId="0" applyFont="1" applyProtection="1">
      <alignment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right" vertical="center"/>
      <protection hidden="1"/>
    </xf>
    <xf numFmtId="0" fontId="11" fillId="0" borderId="17" xfId="0" applyFont="1" applyBorder="1" applyAlignment="1" applyProtection="1">
      <alignment horizontal="center" vertical="center" shrinkToFit="1"/>
      <protection hidden="1"/>
    </xf>
    <xf numFmtId="0" fontId="3" fillId="0" borderId="0" xfId="0" applyFont="1" applyProtection="1">
      <alignment vertical="center"/>
      <protection hidden="1"/>
    </xf>
    <xf numFmtId="0" fontId="9" fillId="0" borderId="5"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2" fillId="0" borderId="0" xfId="0" applyFont="1" applyAlignment="1">
      <alignment horizontal="right" vertical="center"/>
    </xf>
    <xf numFmtId="0" fontId="15" fillId="0" borderId="1" xfId="0" applyFont="1" applyBorder="1">
      <alignment vertical="center"/>
    </xf>
    <xf numFmtId="0" fontId="15" fillId="0" borderId="0" xfId="0" applyFont="1">
      <alignment vertical="center"/>
    </xf>
    <xf numFmtId="0" fontId="15" fillId="4" borderId="0" xfId="0" applyFont="1" applyFill="1">
      <alignment vertical="center"/>
    </xf>
    <xf numFmtId="0" fontId="19" fillId="0" borderId="0" xfId="0" applyFont="1">
      <alignment vertical="center"/>
    </xf>
    <xf numFmtId="0" fontId="19" fillId="0" borderId="0" xfId="0" applyFont="1" applyAlignment="1">
      <alignment horizontal="right" vertical="center"/>
    </xf>
    <xf numFmtId="0" fontId="16" fillId="0" borderId="0" xfId="0" applyFont="1">
      <alignment vertical="center"/>
    </xf>
    <xf numFmtId="0" fontId="20" fillId="0" borderId="0" xfId="0" applyFont="1">
      <alignment vertical="center"/>
    </xf>
    <xf numFmtId="0" fontId="22" fillId="0" borderId="0" xfId="0" applyFont="1">
      <alignment vertical="center"/>
    </xf>
    <xf numFmtId="0" fontId="17" fillId="7" borderId="17" xfId="0" applyFont="1" applyFill="1" applyBorder="1" applyAlignment="1">
      <alignment horizontal="center" vertical="center"/>
    </xf>
    <xf numFmtId="0" fontId="17" fillId="6" borderId="17" xfId="0" applyFont="1" applyFill="1" applyBorder="1" applyAlignment="1">
      <alignment horizontal="center" vertical="center" wrapText="1"/>
    </xf>
    <xf numFmtId="0" fontId="23" fillId="4" borderId="0" xfId="0" applyFont="1" applyFill="1" applyProtection="1">
      <alignment vertical="center"/>
      <protection hidden="1"/>
    </xf>
    <xf numFmtId="0" fontId="25" fillId="4" borderId="0" xfId="0" applyFont="1" applyFill="1" applyProtection="1">
      <alignment vertical="center"/>
      <protection hidden="1"/>
    </xf>
    <xf numFmtId="0" fontId="28" fillId="4" borderId="17" xfId="0" applyFont="1" applyFill="1" applyBorder="1" applyAlignment="1">
      <alignment vertical="center" wrapText="1"/>
    </xf>
    <xf numFmtId="0" fontId="28" fillId="0" borderId="0" xfId="0" applyFont="1">
      <alignment vertical="center"/>
    </xf>
    <xf numFmtId="0" fontId="28" fillId="4" borderId="17" xfId="0" applyFont="1" applyFill="1" applyBorder="1">
      <alignment vertical="center"/>
    </xf>
    <xf numFmtId="0" fontId="28" fillId="0" borderId="17" xfId="0" applyFont="1" applyBorder="1">
      <alignment vertical="center"/>
    </xf>
    <xf numFmtId="0" fontId="28" fillId="9" borderId="17" xfId="0" applyFont="1" applyFill="1" applyBorder="1">
      <alignment vertical="center"/>
    </xf>
    <xf numFmtId="0" fontId="29" fillId="4" borderId="0" xfId="0" applyFont="1" applyFill="1">
      <alignment vertical="center"/>
    </xf>
    <xf numFmtId="0" fontId="19" fillId="0" borderId="0" xfId="0" applyFont="1" applyAlignment="1">
      <alignment vertical="center" shrinkToFit="1"/>
    </xf>
    <xf numFmtId="0" fontId="34" fillId="0" borderId="0" xfId="0" applyFont="1">
      <alignment vertical="center"/>
    </xf>
    <xf numFmtId="0" fontId="33" fillId="0" borderId="0" xfId="0" applyFont="1">
      <alignment vertical="center"/>
    </xf>
    <xf numFmtId="0" fontId="32" fillId="4" borderId="0" xfId="0" applyFont="1" applyFill="1">
      <alignment vertical="center"/>
    </xf>
    <xf numFmtId="0" fontId="31" fillId="0" borderId="0" xfId="0" applyFont="1">
      <alignment vertical="center"/>
    </xf>
    <xf numFmtId="0" fontId="21" fillId="0" borderId="0" xfId="0" applyFont="1">
      <alignment vertical="center"/>
    </xf>
    <xf numFmtId="0" fontId="31" fillId="0" borderId="0" xfId="0" applyFont="1" applyAlignment="1">
      <alignment vertical="top"/>
    </xf>
    <xf numFmtId="0" fontId="51" fillId="0" borderId="0" xfId="2">
      <alignment vertical="center"/>
    </xf>
    <xf numFmtId="0" fontId="37" fillId="13" borderId="45" xfId="2" applyFont="1" applyFill="1" applyBorder="1">
      <alignment vertical="center"/>
    </xf>
    <xf numFmtId="0" fontId="37" fillId="13" borderId="46" xfId="2" applyFont="1" applyFill="1" applyBorder="1">
      <alignment vertical="center"/>
    </xf>
    <xf numFmtId="0" fontId="37" fillId="13" borderId="47" xfId="2" applyFont="1" applyFill="1" applyBorder="1">
      <alignment vertical="center"/>
    </xf>
    <xf numFmtId="0" fontId="37" fillId="13" borderId="48" xfId="2" applyFont="1" applyFill="1" applyBorder="1">
      <alignment vertical="center"/>
    </xf>
    <xf numFmtId="0" fontId="30" fillId="12" borderId="50" xfId="2" applyFont="1" applyFill="1" applyBorder="1" applyAlignment="1">
      <alignment horizontal="center" vertical="center"/>
    </xf>
    <xf numFmtId="0" fontId="30" fillId="12" borderId="52" xfId="2" applyFont="1" applyFill="1" applyBorder="1" applyAlignment="1">
      <alignment horizontal="center" vertical="center"/>
    </xf>
    <xf numFmtId="0" fontId="30" fillId="12" borderId="53" xfId="2" applyFont="1" applyFill="1" applyBorder="1" applyAlignment="1">
      <alignment horizontal="center" vertical="center"/>
    </xf>
    <xf numFmtId="0" fontId="30" fillId="12" borderId="54" xfId="2" applyFont="1" applyFill="1" applyBorder="1" applyAlignment="1">
      <alignment horizontal="center" vertical="center"/>
    </xf>
    <xf numFmtId="0" fontId="30" fillId="12" borderId="15" xfId="2" applyFont="1" applyFill="1" applyBorder="1">
      <alignment vertical="center"/>
    </xf>
    <xf numFmtId="0" fontId="30" fillId="12" borderId="20" xfId="2" applyFont="1" applyFill="1" applyBorder="1">
      <alignment vertical="center"/>
    </xf>
    <xf numFmtId="0" fontId="30" fillId="12" borderId="56" xfId="2" applyFont="1" applyFill="1" applyBorder="1">
      <alignment vertical="center"/>
    </xf>
    <xf numFmtId="0" fontId="30" fillId="12" borderId="12" xfId="2" applyFont="1" applyFill="1" applyBorder="1" applyAlignment="1">
      <alignment horizontal="center" vertical="center"/>
    </xf>
    <xf numFmtId="0" fontId="37" fillId="13" borderId="35" xfId="2" applyFont="1" applyFill="1" applyBorder="1">
      <alignment vertical="center"/>
    </xf>
    <xf numFmtId="0" fontId="6" fillId="4" borderId="67" xfId="2" applyFont="1" applyFill="1" applyBorder="1">
      <alignment vertical="center"/>
    </xf>
    <xf numFmtId="0" fontId="6" fillId="12" borderId="36" xfId="2" applyFont="1" applyFill="1" applyBorder="1">
      <alignment vertical="center"/>
    </xf>
    <xf numFmtId="0" fontId="6" fillId="12" borderId="68" xfId="2" applyFont="1" applyFill="1" applyBorder="1">
      <alignment vertical="center"/>
    </xf>
    <xf numFmtId="0" fontId="30" fillId="12" borderId="10" xfId="2" applyFont="1" applyFill="1" applyBorder="1">
      <alignment vertical="center"/>
    </xf>
    <xf numFmtId="0" fontId="30" fillId="12" borderId="25" xfId="2" applyFont="1" applyFill="1" applyBorder="1">
      <alignment vertical="center"/>
    </xf>
    <xf numFmtId="0" fontId="30" fillId="11" borderId="59" xfId="2" applyFont="1" applyFill="1" applyBorder="1" applyAlignment="1">
      <alignment vertical="center" shrinkToFit="1"/>
    </xf>
    <xf numFmtId="0" fontId="30" fillId="12" borderId="26" xfId="2" applyFont="1" applyFill="1" applyBorder="1">
      <alignment vertical="center"/>
    </xf>
    <xf numFmtId="0" fontId="30" fillId="0" borderId="18" xfId="2" applyFont="1" applyBorder="1" applyAlignment="1">
      <alignment horizontal="right" vertical="center" shrinkToFit="1"/>
    </xf>
    <xf numFmtId="0" fontId="40" fillId="0" borderId="26" xfId="2" applyFont="1" applyBorder="1">
      <alignment vertical="center"/>
    </xf>
    <xf numFmtId="0" fontId="30" fillId="0" borderId="69" xfId="2" applyFont="1" applyBorder="1" applyAlignment="1">
      <alignment horizontal="right" vertical="center" shrinkToFit="1"/>
    </xf>
    <xf numFmtId="0" fontId="30" fillId="0" borderId="34" xfId="2" applyFont="1" applyBorder="1" applyAlignment="1">
      <alignment vertical="center" shrinkToFit="1"/>
    </xf>
    <xf numFmtId="0" fontId="41" fillId="12" borderId="69" xfId="2" applyFont="1" applyFill="1" applyBorder="1">
      <alignment vertical="center"/>
    </xf>
    <xf numFmtId="0" fontId="42" fillId="12" borderId="26" xfId="2" applyFont="1" applyFill="1" applyBorder="1">
      <alignment vertical="center"/>
    </xf>
    <xf numFmtId="0" fontId="41" fillId="12" borderId="72" xfId="2" applyFont="1" applyFill="1" applyBorder="1">
      <alignment vertical="center"/>
    </xf>
    <xf numFmtId="0" fontId="42" fillId="12" borderId="73" xfId="2" applyFont="1" applyFill="1" applyBorder="1">
      <alignment vertical="center"/>
    </xf>
    <xf numFmtId="0" fontId="30" fillId="12" borderId="73" xfId="2" applyFont="1" applyFill="1" applyBorder="1">
      <alignment vertical="center"/>
    </xf>
    <xf numFmtId="0" fontId="30" fillId="0" borderId="31" xfId="2" applyFont="1" applyBorder="1" applyAlignment="1">
      <alignment horizontal="right" vertical="center" shrinkToFit="1"/>
    </xf>
    <xf numFmtId="0" fontId="40" fillId="0" borderId="73" xfId="2" applyFont="1" applyBorder="1">
      <alignment vertical="center"/>
    </xf>
    <xf numFmtId="0" fontId="30" fillId="0" borderId="72" xfId="2" applyFont="1" applyBorder="1" applyAlignment="1">
      <alignment horizontal="right" vertical="center" shrinkToFit="1"/>
    </xf>
    <xf numFmtId="0" fontId="30" fillId="0" borderId="74" xfId="2" applyFont="1" applyBorder="1" applyAlignment="1">
      <alignment vertical="center" shrinkToFit="1"/>
    </xf>
    <xf numFmtId="0" fontId="30" fillId="12" borderId="13" xfId="2" applyFont="1" applyFill="1" applyBorder="1" applyAlignment="1">
      <alignment horizontal="left" vertical="center"/>
    </xf>
    <xf numFmtId="0" fontId="30" fillId="12" borderId="27" xfId="2" applyFont="1" applyFill="1" applyBorder="1">
      <alignment vertical="center"/>
    </xf>
    <xf numFmtId="0" fontId="30" fillId="0" borderId="30" xfId="2" applyFont="1" applyBorder="1" applyAlignment="1">
      <alignment vertical="center" shrinkToFit="1"/>
    </xf>
    <xf numFmtId="0" fontId="30" fillId="12" borderId="75" xfId="2" applyFont="1" applyFill="1" applyBorder="1" applyAlignment="1">
      <alignment horizontal="left" vertical="center" indent="1"/>
    </xf>
    <xf numFmtId="0" fontId="30" fillId="12" borderId="76" xfId="2" applyFont="1" applyFill="1" applyBorder="1">
      <alignment vertical="center"/>
    </xf>
    <xf numFmtId="0" fontId="30" fillId="12" borderId="76" xfId="2" applyFont="1" applyFill="1" applyBorder="1" applyAlignment="1">
      <alignment horizontal="right" vertical="center"/>
    </xf>
    <xf numFmtId="0" fontId="30" fillId="0" borderId="78" xfId="2" applyFont="1" applyBorder="1" applyAlignment="1">
      <alignment vertical="center" shrinkToFit="1"/>
    </xf>
    <xf numFmtId="0" fontId="30" fillId="0" borderId="56" xfId="2" applyFont="1" applyBorder="1" applyAlignment="1">
      <alignment vertical="center" shrinkToFit="1"/>
    </xf>
    <xf numFmtId="0" fontId="30" fillId="12" borderId="2" xfId="2" applyFont="1" applyFill="1" applyBorder="1">
      <alignment vertical="center"/>
    </xf>
    <xf numFmtId="0" fontId="30" fillId="12" borderId="3" xfId="2" applyFont="1" applyFill="1" applyBorder="1">
      <alignment vertical="center"/>
    </xf>
    <xf numFmtId="0" fontId="30" fillId="11" borderId="29" xfId="2" applyFont="1" applyFill="1" applyBorder="1" applyAlignment="1">
      <alignment vertical="center" shrinkToFit="1"/>
    </xf>
    <xf numFmtId="0" fontId="30" fillId="12" borderId="81" xfId="2" applyFont="1" applyFill="1" applyBorder="1" applyAlignment="1">
      <alignment horizontal="center" vertical="center"/>
    </xf>
    <xf numFmtId="0" fontId="6" fillId="12" borderId="58" xfId="2" applyFont="1" applyFill="1" applyBorder="1" applyAlignment="1">
      <alignment horizontal="left" vertical="center"/>
    </xf>
    <xf numFmtId="0" fontId="6" fillId="12" borderId="60" xfId="2" applyFont="1" applyFill="1" applyBorder="1" applyAlignment="1">
      <alignment horizontal="left" vertical="center" wrapText="1"/>
    </xf>
    <xf numFmtId="0" fontId="30" fillId="12" borderId="81" xfId="2" applyFont="1" applyFill="1" applyBorder="1" applyAlignment="1">
      <alignment horizontal="center" vertical="center" wrapText="1"/>
    </xf>
    <xf numFmtId="0" fontId="6" fillId="12" borderId="58" xfId="2" applyFont="1" applyFill="1" applyBorder="1">
      <alignment vertical="center"/>
    </xf>
    <xf numFmtId="0" fontId="6" fillId="12" borderId="60" xfId="2" applyFont="1" applyFill="1" applyBorder="1">
      <alignment vertical="center"/>
    </xf>
    <xf numFmtId="0" fontId="51" fillId="12" borderId="60" xfId="2" applyFill="1" applyBorder="1">
      <alignment vertical="center"/>
    </xf>
    <xf numFmtId="0" fontId="17" fillId="0" borderId="0" xfId="2" applyFont="1">
      <alignment vertical="center"/>
    </xf>
    <xf numFmtId="0" fontId="30" fillId="12" borderId="23" xfId="2" applyFont="1" applyFill="1" applyBorder="1" applyAlignment="1">
      <alignment horizontal="center" vertical="center"/>
    </xf>
    <xf numFmtId="0" fontId="30" fillId="12" borderId="86" xfId="2" applyFont="1" applyFill="1" applyBorder="1" applyAlignment="1">
      <alignment horizontal="center" vertical="center"/>
    </xf>
    <xf numFmtId="0" fontId="30" fillId="12" borderId="90" xfId="2" applyFont="1" applyFill="1" applyBorder="1" applyAlignment="1">
      <alignment horizontal="center" vertical="center"/>
    </xf>
    <xf numFmtId="0" fontId="30" fillId="12" borderId="4" xfId="2" applyFont="1" applyFill="1" applyBorder="1">
      <alignment vertical="center"/>
    </xf>
    <xf numFmtId="0" fontId="30" fillId="12" borderId="32" xfId="2" applyFont="1" applyFill="1" applyBorder="1" applyAlignment="1">
      <alignment horizontal="center" vertical="center"/>
    </xf>
    <xf numFmtId="0" fontId="30" fillId="12" borderId="91" xfId="2" applyFont="1" applyFill="1" applyBorder="1" applyAlignment="1">
      <alignment horizontal="center" vertical="center"/>
    </xf>
    <xf numFmtId="0" fontId="30" fillId="12" borderId="95" xfId="2" applyFont="1" applyFill="1" applyBorder="1" applyAlignment="1">
      <alignment horizontal="center" vertical="center"/>
    </xf>
    <xf numFmtId="0" fontId="30" fillId="12" borderId="59" xfId="2" applyFont="1" applyFill="1" applyBorder="1">
      <alignment vertical="center"/>
    </xf>
    <xf numFmtId="0" fontId="51" fillId="4" borderId="0" xfId="2" applyFill="1">
      <alignment vertical="center"/>
    </xf>
    <xf numFmtId="0" fontId="17" fillId="4" borderId="0" xfId="2" applyFont="1" applyFill="1">
      <alignment vertical="center"/>
    </xf>
    <xf numFmtId="0" fontId="5" fillId="4" borderId="0" xfId="0" applyFont="1" applyFill="1">
      <alignment vertical="center"/>
    </xf>
    <xf numFmtId="0" fontId="19" fillId="4" borderId="0" xfId="0" applyFont="1" applyFill="1" applyProtection="1">
      <alignment vertical="center"/>
      <protection hidden="1"/>
    </xf>
    <xf numFmtId="0" fontId="28" fillId="4" borderId="16" xfId="0" applyFont="1" applyFill="1" applyBorder="1">
      <alignment vertical="center"/>
    </xf>
    <xf numFmtId="0" fontId="19" fillId="0" borderId="0" xfId="0" applyFont="1" applyAlignment="1">
      <alignment horizontal="center" vertical="center"/>
    </xf>
    <xf numFmtId="0" fontId="19" fillId="3" borderId="96" xfId="0" applyFont="1" applyFill="1" applyBorder="1">
      <alignment vertical="center"/>
    </xf>
    <xf numFmtId="0" fontId="19" fillId="2" borderId="96" xfId="0" applyFont="1" applyFill="1" applyBorder="1">
      <alignment vertical="center"/>
    </xf>
    <xf numFmtId="14" fontId="28" fillId="0" borderId="17" xfId="0" applyNumberFormat="1" applyFont="1" applyBorder="1">
      <alignment vertical="center"/>
    </xf>
    <xf numFmtId="14" fontId="28" fillId="9" borderId="17" xfId="0" applyNumberFormat="1" applyFont="1" applyFill="1" applyBorder="1">
      <alignment vertical="center"/>
    </xf>
    <xf numFmtId="49" fontId="19" fillId="3" borderId="96" xfId="0" applyNumberFormat="1" applyFont="1" applyFill="1" applyBorder="1" applyAlignment="1" applyProtection="1">
      <alignment vertical="center" shrinkToFit="1"/>
      <protection locked="0"/>
    </xf>
    <xf numFmtId="14" fontId="19" fillId="2" borderId="96" xfId="0" applyNumberFormat="1" applyFont="1" applyFill="1" applyBorder="1" applyProtection="1">
      <alignment vertical="center"/>
      <protection locked="0"/>
    </xf>
    <xf numFmtId="0" fontId="19" fillId="2" borderId="96" xfId="0" applyFont="1" applyFill="1" applyBorder="1" applyProtection="1">
      <alignment vertical="center"/>
      <protection locked="0"/>
    </xf>
    <xf numFmtId="0" fontId="44" fillId="4" borderId="17" xfId="0" applyFont="1" applyFill="1" applyBorder="1">
      <alignment vertical="center"/>
    </xf>
    <xf numFmtId="0" fontId="25" fillId="4" borderId="17" xfId="0" quotePrefix="1" applyFont="1" applyFill="1" applyBorder="1" applyProtection="1">
      <alignment vertical="center"/>
      <protection hidden="1"/>
    </xf>
    <xf numFmtId="0" fontId="25" fillId="4" borderId="17" xfId="0" applyFont="1" applyFill="1" applyBorder="1" applyProtection="1">
      <alignment vertical="center"/>
      <protection hidden="1"/>
    </xf>
    <xf numFmtId="0" fontId="44" fillId="4" borderId="0" xfId="0" applyFont="1" applyFill="1">
      <alignment vertical="center"/>
    </xf>
    <xf numFmtId="0" fontId="45" fillId="0" borderId="0" xfId="0" applyFont="1">
      <alignment vertical="center"/>
    </xf>
    <xf numFmtId="49" fontId="19" fillId="2" borderId="96" xfId="0" applyNumberFormat="1" applyFont="1" applyFill="1" applyBorder="1" applyAlignment="1" applyProtection="1">
      <alignment vertical="center" shrinkToFit="1"/>
      <protection locked="0"/>
    </xf>
    <xf numFmtId="0" fontId="11" fillId="0" borderId="0" xfId="2" applyFont="1">
      <alignment vertical="center"/>
    </xf>
    <xf numFmtId="0" fontId="19" fillId="0" borderId="0" xfId="2" applyFont="1">
      <alignment vertical="center"/>
    </xf>
    <xf numFmtId="0" fontId="45" fillId="0" borderId="0" xfId="2" applyFont="1">
      <alignment vertical="center"/>
    </xf>
    <xf numFmtId="0" fontId="0" fillId="4" borderId="0" xfId="0" applyFill="1">
      <alignment vertical="center"/>
    </xf>
    <xf numFmtId="0" fontId="22" fillId="4" borderId="0" xfId="0" applyFont="1" applyFill="1">
      <alignment vertical="center"/>
    </xf>
    <xf numFmtId="0" fontId="26" fillId="4" borderId="0" xfId="0" applyFont="1" applyFill="1">
      <alignment vertical="center"/>
    </xf>
    <xf numFmtId="0" fontId="28" fillId="4" borderId="0" xfId="0" applyFont="1" applyFill="1">
      <alignment vertical="center"/>
    </xf>
    <xf numFmtId="0" fontId="12" fillId="0" borderId="0" xfId="0" applyFont="1" applyAlignment="1" applyProtection="1">
      <alignment vertical="top" shrinkToFit="1"/>
      <protection hidden="1"/>
    </xf>
    <xf numFmtId="0" fontId="29" fillId="0" borderId="0" xfId="0" applyFont="1" applyAlignment="1">
      <alignment vertical="center" wrapText="1" shrinkToFit="1"/>
    </xf>
    <xf numFmtId="0" fontId="29" fillId="0" borderId="0" xfId="0" applyFont="1" applyAlignment="1">
      <alignment vertical="center" shrinkToFit="1"/>
    </xf>
    <xf numFmtId="0" fontId="29" fillId="0" borderId="0" xfId="0" applyFont="1">
      <alignment vertical="center"/>
    </xf>
    <xf numFmtId="0" fontId="32" fillId="0" borderId="5" xfId="0" applyFont="1" applyBorder="1" applyAlignment="1">
      <alignment horizontal="left" vertical="center" shrinkToFit="1"/>
    </xf>
    <xf numFmtId="0" fontId="32" fillId="0" borderId="0" xfId="0" applyFont="1" applyAlignment="1">
      <alignment horizontal="left" vertical="center"/>
    </xf>
    <xf numFmtId="0" fontId="29" fillId="0" borderId="17" xfId="0" applyFont="1" applyBorder="1" applyAlignment="1">
      <alignment vertical="center" shrinkToFit="1"/>
    </xf>
    <xf numFmtId="0" fontId="29" fillId="5" borderId="17" xfId="0" applyFont="1" applyFill="1" applyBorder="1" applyAlignment="1">
      <alignment vertical="center" wrapText="1" shrinkToFit="1"/>
    </xf>
    <xf numFmtId="0" fontId="29" fillId="10" borderId="17" xfId="0" applyFont="1" applyFill="1" applyBorder="1" applyAlignment="1">
      <alignment vertical="center" wrapText="1" shrinkToFit="1"/>
    </xf>
    <xf numFmtId="0" fontId="29" fillId="6" borderId="17" xfId="0" applyFont="1" applyFill="1" applyBorder="1" applyAlignment="1">
      <alignment vertical="center" wrapText="1" shrinkToFit="1"/>
    </xf>
    <xf numFmtId="0" fontId="29" fillId="5" borderId="5" xfId="0" applyFont="1" applyFill="1" applyBorder="1" applyAlignment="1">
      <alignment vertical="center" wrapText="1" shrinkToFit="1"/>
    </xf>
    <xf numFmtId="0" fontId="29" fillId="10" borderId="5" xfId="0" applyFont="1" applyFill="1" applyBorder="1" applyAlignment="1">
      <alignment vertical="center" wrapText="1" shrinkToFit="1"/>
    </xf>
    <xf numFmtId="0" fontId="29" fillId="0" borderId="0" xfId="0" applyFont="1" applyAlignment="1">
      <alignment vertical="center" wrapText="1"/>
    </xf>
    <xf numFmtId="0" fontId="29" fillId="0" borderId="21" xfId="0" applyFont="1" applyBorder="1" applyAlignment="1">
      <alignment vertical="center" shrinkToFit="1"/>
    </xf>
    <xf numFmtId="0" fontId="48" fillId="0" borderId="0" xfId="0" applyFont="1">
      <alignment vertical="center"/>
    </xf>
    <xf numFmtId="0" fontId="29" fillId="0" borderId="22" xfId="0" applyFont="1" applyBorder="1" applyAlignment="1">
      <alignment vertical="center" shrinkToFit="1"/>
    </xf>
    <xf numFmtId="0" fontId="29" fillId="0" borderId="23" xfId="0" applyFont="1" applyBorder="1" applyAlignment="1">
      <alignment vertical="center" shrinkToFit="1"/>
    </xf>
    <xf numFmtId="0" fontId="48" fillId="0" borderId="0" xfId="0" applyFont="1" applyAlignment="1">
      <alignment vertical="center" shrinkToFit="1"/>
    </xf>
    <xf numFmtId="0" fontId="35" fillId="0" borderId="0" xfId="0" applyFont="1" applyAlignment="1">
      <alignment vertical="top"/>
    </xf>
    <xf numFmtId="0" fontId="31" fillId="0" borderId="0" xfId="0" applyFont="1" applyAlignment="1"/>
    <xf numFmtId="0" fontId="30" fillId="14" borderId="17" xfId="0" applyFont="1" applyFill="1" applyBorder="1" applyAlignment="1">
      <alignment horizontal="center" vertical="center"/>
    </xf>
    <xf numFmtId="0" fontId="30" fillId="14" borderId="17" xfId="0" applyFont="1" applyFill="1" applyBorder="1" applyAlignment="1">
      <alignment horizontal="center" vertical="center" shrinkToFit="1"/>
    </xf>
    <xf numFmtId="0" fontId="30" fillId="14" borderId="24" xfId="0" applyFont="1" applyFill="1" applyBorder="1" applyAlignment="1">
      <alignment horizontal="center" vertical="center" shrinkToFit="1"/>
    </xf>
    <xf numFmtId="0" fontId="30" fillId="14" borderId="5" xfId="0" applyFont="1" applyFill="1" applyBorder="1" applyAlignment="1">
      <alignment vertical="center" shrinkToFit="1"/>
    </xf>
    <xf numFmtId="0" fontId="30" fillId="14" borderId="24" xfId="0" applyFont="1" applyFill="1" applyBorder="1" applyAlignment="1">
      <alignment vertical="center" shrinkToFit="1"/>
    </xf>
    <xf numFmtId="0" fontId="30" fillId="14" borderId="9" xfId="0" applyFont="1" applyFill="1" applyBorder="1" applyAlignment="1">
      <alignment vertical="center" shrinkToFit="1"/>
    </xf>
    <xf numFmtId="0" fontId="30" fillId="14" borderId="17" xfId="0" applyFont="1" applyFill="1" applyBorder="1" applyAlignment="1">
      <alignment vertical="center" shrinkToFit="1"/>
    </xf>
    <xf numFmtId="6" fontId="48" fillId="4" borderId="21" xfId="4" applyFont="1" applyFill="1" applyBorder="1" applyAlignment="1" applyProtection="1">
      <alignment horizontal="right" vertical="center" shrinkToFit="1"/>
    </xf>
    <xf numFmtId="6" fontId="48" fillId="4" borderId="22" xfId="4" applyFont="1" applyFill="1" applyBorder="1" applyAlignment="1" applyProtection="1">
      <alignment horizontal="right" vertical="center" shrinkToFit="1"/>
    </xf>
    <xf numFmtId="6" fontId="48" fillId="4" borderId="23" xfId="4" applyFont="1" applyFill="1" applyBorder="1" applyAlignment="1" applyProtection="1">
      <alignment horizontal="right" vertical="center" shrinkToFit="1"/>
    </xf>
    <xf numFmtId="0" fontId="29" fillId="0" borderId="0" xfId="0" applyFont="1" applyAlignment="1">
      <alignment horizontal="center" vertical="center" shrinkToFit="1"/>
    </xf>
    <xf numFmtId="0" fontId="29" fillId="4" borderId="0" xfId="0" applyFont="1" applyFill="1" applyAlignment="1">
      <alignment vertical="center" shrinkToFit="1"/>
    </xf>
    <xf numFmtId="0" fontId="32" fillId="4" borderId="0" xfId="0" applyFont="1" applyFill="1" applyAlignment="1">
      <alignment horizontal="left" vertical="center" shrinkToFit="1"/>
    </xf>
    <xf numFmtId="0" fontId="28" fillId="0" borderId="0" xfId="0" applyFont="1" applyAlignment="1">
      <alignment vertical="center" wrapText="1"/>
    </xf>
    <xf numFmtId="0" fontId="43" fillId="0" borderId="26" xfId="2" applyFont="1" applyBorder="1" applyAlignment="1" applyProtection="1">
      <alignment horizontal="center" vertical="center" shrinkToFit="1"/>
      <protection locked="0"/>
    </xf>
    <xf numFmtId="6" fontId="28" fillId="0" borderId="17" xfId="4" applyFont="1" applyBorder="1" applyAlignment="1">
      <alignment vertical="center" shrinkToFit="1"/>
    </xf>
    <xf numFmtId="0" fontId="28" fillId="4" borderId="17" xfId="0" applyFont="1" applyFill="1" applyBorder="1" applyAlignment="1">
      <alignment vertical="center" shrinkToFit="1"/>
    </xf>
    <xf numFmtId="6" fontId="28" fillId="0" borderId="17" xfId="0" applyNumberFormat="1" applyFont="1" applyBorder="1" applyAlignment="1">
      <alignment vertical="center" shrinkToFit="1"/>
    </xf>
    <xf numFmtId="0" fontId="28" fillId="0" borderId="0" xfId="0" applyFont="1" applyAlignment="1">
      <alignment vertical="center" shrinkToFit="1"/>
    </xf>
    <xf numFmtId="0" fontId="26" fillId="4" borderId="17" xfId="0" applyFont="1" applyFill="1" applyBorder="1" applyAlignment="1">
      <alignment vertical="center" shrinkToFit="1"/>
    </xf>
    <xf numFmtId="0" fontId="26" fillId="4" borderId="15" xfId="0" applyFont="1" applyFill="1" applyBorder="1" applyAlignment="1">
      <alignment vertical="center" shrinkToFit="1"/>
    </xf>
    <xf numFmtId="0" fontId="28" fillId="14" borderId="17" xfId="0" quotePrefix="1" applyFont="1" applyFill="1" applyBorder="1">
      <alignment vertical="center"/>
    </xf>
    <xf numFmtId="0" fontId="28" fillId="4" borderId="15" xfId="0" applyFont="1" applyFill="1" applyBorder="1" applyAlignment="1">
      <alignment vertical="center" shrinkToFit="1"/>
    </xf>
    <xf numFmtId="0" fontId="48" fillId="0" borderId="1" xfId="0" applyFont="1" applyBorder="1">
      <alignment vertical="center"/>
    </xf>
    <xf numFmtId="0" fontId="51" fillId="0" borderId="0" xfId="2" applyAlignment="1">
      <alignment horizontal="center" vertical="center"/>
    </xf>
    <xf numFmtId="0" fontId="37" fillId="13" borderId="47" xfId="2" applyFont="1" applyFill="1" applyBorder="1" applyAlignment="1">
      <alignment horizontal="center" vertical="center"/>
    </xf>
    <xf numFmtId="0" fontId="30" fillId="12" borderId="3" xfId="2" applyFont="1" applyFill="1" applyBorder="1" applyAlignment="1">
      <alignment horizontal="center" vertical="center"/>
    </xf>
    <xf numFmtId="0" fontId="30" fillId="12" borderId="20" xfId="2" applyFont="1" applyFill="1" applyBorder="1" applyAlignment="1">
      <alignment horizontal="center" vertical="center"/>
    </xf>
    <xf numFmtId="0" fontId="6" fillId="12" borderId="36" xfId="2" applyFont="1" applyFill="1" applyBorder="1" applyAlignment="1">
      <alignment horizontal="center" vertical="center"/>
    </xf>
    <xf numFmtId="0" fontId="43" fillId="0" borderId="73" xfId="2" applyFont="1" applyBorder="1" applyAlignment="1" applyProtection="1">
      <alignment horizontal="center" vertical="center" shrinkToFit="1"/>
      <protection locked="0"/>
    </xf>
    <xf numFmtId="6" fontId="48" fillId="4" borderId="51" xfId="4" applyFont="1" applyFill="1" applyBorder="1" applyAlignment="1" applyProtection="1">
      <alignment horizontal="right" vertical="center" shrinkToFit="1"/>
    </xf>
    <xf numFmtId="6" fontId="48" fillId="4" borderId="97" xfId="4" applyFont="1" applyFill="1" applyBorder="1" applyAlignment="1" applyProtection="1">
      <alignment horizontal="right" vertical="center" shrinkToFit="1"/>
    </xf>
    <xf numFmtId="0" fontId="30" fillId="0" borderId="9" xfId="0" applyFont="1" applyBorder="1" applyAlignment="1">
      <alignment horizontal="center" vertical="center"/>
    </xf>
    <xf numFmtId="0" fontId="30" fillId="14" borderId="5" xfId="0" applyFont="1" applyFill="1" applyBorder="1" applyAlignment="1">
      <alignment horizontal="center" vertical="center" shrinkToFit="1"/>
    </xf>
    <xf numFmtId="0" fontId="41" fillId="14" borderId="9" xfId="0" applyFont="1" applyFill="1" applyBorder="1" applyAlignment="1">
      <alignment horizontal="center" vertical="center" shrinkToFit="1"/>
    </xf>
    <xf numFmtId="0" fontId="30" fillId="14" borderId="9" xfId="0" applyFont="1" applyFill="1" applyBorder="1" applyAlignment="1">
      <alignment horizontal="center" vertical="center" shrinkToFit="1"/>
    </xf>
    <xf numFmtId="0" fontId="0" fillId="11" borderId="12" xfId="0" applyFill="1" applyBorder="1">
      <alignment vertical="center"/>
    </xf>
    <xf numFmtId="0" fontId="49" fillId="11" borderId="0" xfId="0" applyFont="1" applyFill="1">
      <alignment vertical="center"/>
    </xf>
    <xf numFmtId="0" fontId="30" fillId="11" borderId="1" xfId="0" applyFont="1" applyFill="1" applyBorder="1" applyAlignment="1">
      <alignment vertical="center" shrinkToFit="1"/>
    </xf>
    <xf numFmtId="0" fontId="30" fillId="11" borderId="0" xfId="0" applyFont="1" applyFill="1" applyAlignment="1">
      <alignment vertical="center" shrinkToFit="1"/>
    </xf>
    <xf numFmtId="0" fontId="30" fillId="11" borderId="7" xfId="0" applyFont="1" applyFill="1" applyBorder="1" applyAlignment="1">
      <alignment vertical="top" shrinkToFit="1"/>
    </xf>
    <xf numFmtId="0" fontId="30" fillId="11" borderId="8" xfId="0" applyFont="1" applyFill="1" applyBorder="1" applyAlignment="1">
      <alignment vertical="top" shrinkToFit="1"/>
    </xf>
    <xf numFmtId="0" fontId="50" fillId="0" borderId="0" xfId="3" applyFont="1" applyAlignment="1" applyProtection="1">
      <alignment vertical="center"/>
      <protection locked="0"/>
    </xf>
    <xf numFmtId="0" fontId="46" fillId="0" borderId="15" xfId="3" applyBorder="1" applyAlignment="1" applyProtection="1">
      <alignment horizontal="right" vertical="center"/>
      <protection locked="0"/>
    </xf>
    <xf numFmtId="0" fontId="46" fillId="0" borderId="20" xfId="3" applyBorder="1" applyAlignment="1" applyProtection="1">
      <alignment horizontal="right" vertical="center"/>
      <protection locked="0"/>
    </xf>
    <xf numFmtId="0" fontId="46" fillId="0" borderId="16" xfId="3" applyBorder="1" applyAlignment="1" applyProtection="1">
      <alignment horizontal="right" vertical="center"/>
      <protection locked="0"/>
    </xf>
    <xf numFmtId="0" fontId="46" fillId="0" borderId="20" xfId="3" applyBorder="1" applyAlignment="1" applyProtection="1">
      <alignment horizontal="left" vertical="center"/>
      <protection locked="0"/>
    </xf>
    <xf numFmtId="0" fontId="46" fillId="0" borderId="0" xfId="3" applyAlignment="1" applyProtection="1">
      <alignment vertical="center"/>
    </xf>
    <xf numFmtId="0" fontId="19" fillId="0" borderId="0" xfId="0" applyFont="1" applyProtection="1">
      <alignment vertical="center"/>
      <protection locked="0"/>
    </xf>
    <xf numFmtId="0" fontId="29" fillId="6" borderId="5" xfId="0" applyFont="1" applyFill="1" applyBorder="1" applyAlignment="1">
      <alignment vertical="center" wrapText="1" shrinkToFit="1"/>
    </xf>
    <xf numFmtId="177" fontId="28" fillId="0" borderId="0" xfId="0" applyNumberFormat="1" applyFont="1">
      <alignment vertical="center"/>
    </xf>
    <xf numFmtId="0" fontId="28" fillId="0" borderId="17" xfId="0" applyFont="1" applyBorder="1" applyAlignment="1">
      <alignment vertical="center" shrinkToFit="1"/>
    </xf>
    <xf numFmtId="0" fontId="28" fillId="4" borderId="20" xfId="0" applyFont="1" applyFill="1" applyBorder="1">
      <alignment vertical="center"/>
    </xf>
    <xf numFmtId="0" fontId="28" fillId="4" borderId="21" xfId="0" applyFont="1" applyFill="1" applyBorder="1" applyAlignment="1">
      <alignment vertical="center" shrinkToFit="1"/>
    </xf>
    <xf numFmtId="6" fontId="28" fillId="0" borderId="21" xfId="4" applyFont="1" applyBorder="1" applyAlignment="1">
      <alignment vertical="center" shrinkToFit="1"/>
    </xf>
    <xf numFmtId="0" fontId="28" fillId="0" borderId="21" xfId="0" applyFont="1" applyBorder="1">
      <alignment vertical="center"/>
    </xf>
    <xf numFmtId="6" fontId="28" fillId="15" borderId="21" xfId="4" applyFont="1" applyFill="1" applyBorder="1" applyAlignment="1">
      <alignment vertical="center" shrinkToFit="1"/>
    </xf>
    <xf numFmtId="6" fontId="28" fillId="9" borderId="21" xfId="4" applyFont="1" applyFill="1" applyBorder="1" applyAlignment="1">
      <alignment vertical="center" shrinkToFit="1"/>
    </xf>
    <xf numFmtId="0" fontId="28" fillId="4" borderId="23" xfId="0" applyFont="1" applyFill="1" applyBorder="1" applyAlignment="1">
      <alignment vertical="center" shrinkToFit="1"/>
    </xf>
    <xf numFmtId="6" fontId="28" fillId="0" borderId="23" xfId="4" applyFont="1" applyBorder="1" applyAlignment="1">
      <alignment vertical="center" shrinkToFit="1"/>
    </xf>
    <xf numFmtId="0" fontId="28" fillId="0" borderId="23" xfId="0" applyFont="1" applyBorder="1">
      <alignment vertical="center"/>
    </xf>
    <xf numFmtId="6" fontId="28" fillId="15" borderId="23" xfId="4" applyFont="1" applyFill="1" applyBorder="1" applyAlignment="1">
      <alignment vertical="center" shrinkToFit="1"/>
    </xf>
    <xf numFmtId="6" fontId="28" fillId="14" borderId="23" xfId="4" applyFont="1" applyFill="1" applyBorder="1" applyAlignment="1">
      <alignment vertical="center" shrinkToFit="1"/>
    </xf>
    <xf numFmtId="6" fontId="28" fillId="9" borderId="23" xfId="4" applyFont="1" applyFill="1" applyBorder="1" applyAlignment="1">
      <alignment vertical="center" shrinkToFit="1"/>
    </xf>
    <xf numFmtId="0" fontId="28" fillId="4" borderId="22" xfId="0" applyFont="1" applyFill="1" applyBorder="1" applyAlignment="1">
      <alignment vertical="center" shrinkToFit="1"/>
    </xf>
    <xf numFmtId="6" fontId="28" fillId="0" borderId="22" xfId="4" applyFont="1" applyBorder="1" applyAlignment="1">
      <alignment vertical="center" shrinkToFit="1"/>
    </xf>
    <xf numFmtId="0" fontId="28" fillId="0" borderId="22" xfId="0" applyFont="1" applyBorder="1">
      <alignment vertical="center"/>
    </xf>
    <xf numFmtId="6" fontId="28" fillId="15" borderId="22" xfId="4" applyFont="1" applyFill="1" applyBorder="1" applyAlignment="1">
      <alignment vertical="center" shrinkToFit="1"/>
    </xf>
    <xf numFmtId="6" fontId="28" fillId="14" borderId="22" xfId="4" applyFont="1" applyFill="1" applyBorder="1" applyAlignment="1">
      <alignment vertical="center" shrinkToFit="1"/>
    </xf>
    <xf numFmtId="6" fontId="28" fillId="9" borderId="22" xfId="4" applyFont="1" applyFill="1" applyBorder="1" applyAlignment="1">
      <alignment vertical="center" shrinkToFit="1"/>
    </xf>
    <xf numFmtId="0" fontId="28" fillId="9" borderId="21" xfId="0" applyFont="1" applyFill="1" applyBorder="1">
      <alignment vertical="center"/>
    </xf>
    <xf numFmtId="0" fontId="28" fillId="9" borderId="22" xfId="0" applyFont="1" applyFill="1" applyBorder="1">
      <alignment vertical="center"/>
    </xf>
    <xf numFmtId="0" fontId="28" fillId="9" borderId="23" xfId="0" applyFont="1" applyFill="1" applyBorder="1">
      <alignment vertical="center"/>
    </xf>
    <xf numFmtId="0" fontId="28" fillId="14" borderId="21" xfId="0" quotePrefix="1" applyFont="1" applyFill="1" applyBorder="1">
      <alignment vertical="center"/>
    </xf>
    <xf numFmtId="0" fontId="28" fillId="14" borderId="22" xfId="0" quotePrefix="1" applyFont="1" applyFill="1" applyBorder="1">
      <alignment vertical="center"/>
    </xf>
    <xf numFmtId="0" fontId="28" fillId="14" borderId="23" xfId="0" quotePrefix="1" applyFont="1" applyFill="1" applyBorder="1">
      <alignment vertical="center"/>
    </xf>
    <xf numFmtId="6" fontId="28" fillId="0" borderId="21" xfId="4" applyFont="1" applyFill="1" applyBorder="1" applyAlignment="1">
      <alignment vertical="center" shrinkToFit="1"/>
    </xf>
    <xf numFmtId="6" fontId="28" fillId="0" borderId="22" xfId="4" applyFont="1" applyFill="1" applyBorder="1" applyAlignment="1">
      <alignment vertical="center" shrinkToFit="1"/>
    </xf>
    <xf numFmtId="6" fontId="28" fillId="0" borderId="23" xfId="4" applyFont="1" applyFill="1" applyBorder="1" applyAlignment="1">
      <alignment vertical="center" shrinkToFit="1"/>
    </xf>
    <xf numFmtId="0" fontId="28" fillId="4" borderId="17" xfId="0" quotePrefix="1" applyFont="1" applyFill="1" applyBorder="1">
      <alignment vertical="center"/>
    </xf>
    <xf numFmtId="0" fontId="26" fillId="4" borderId="21" xfId="0" applyFont="1" applyFill="1" applyBorder="1" applyAlignment="1">
      <alignment vertical="center" shrinkToFit="1"/>
    </xf>
    <xf numFmtId="0" fontId="26" fillId="4" borderId="17" xfId="0" applyFont="1" applyFill="1" applyBorder="1">
      <alignment vertical="center"/>
    </xf>
    <xf numFmtId="0" fontId="28" fillId="4" borderId="15" xfId="0" applyFont="1" applyFill="1" applyBorder="1" applyAlignment="1">
      <alignment vertical="center" wrapText="1"/>
    </xf>
    <xf numFmtId="0" fontId="28" fillId="4" borderId="20" xfId="0" applyFont="1" applyFill="1" applyBorder="1" applyAlignment="1">
      <alignment vertical="center" wrapText="1"/>
    </xf>
    <xf numFmtId="0" fontId="28" fillId="4" borderId="16" xfId="0" applyFont="1" applyFill="1" applyBorder="1" applyAlignment="1">
      <alignment vertical="center" wrapText="1"/>
    </xf>
    <xf numFmtId="0" fontId="28" fillId="4" borderId="15" xfId="0" applyFont="1" applyFill="1" applyBorder="1">
      <alignment vertical="center"/>
    </xf>
    <xf numFmtId="177" fontId="48" fillId="4" borderId="0" xfId="0" applyNumberFormat="1" applyFont="1" applyFill="1" applyAlignment="1">
      <alignment vertical="center" shrinkToFit="1"/>
    </xf>
    <xf numFmtId="0" fontId="30" fillId="0" borderId="29" xfId="2" applyFont="1" applyBorder="1" applyAlignment="1">
      <alignment vertical="center" shrinkToFit="1"/>
    </xf>
    <xf numFmtId="0" fontId="30" fillId="12" borderId="18" xfId="2" applyFont="1" applyFill="1" applyBorder="1">
      <alignment vertical="center"/>
    </xf>
    <xf numFmtId="0" fontId="30" fillId="12" borderId="13" xfId="2" applyFont="1" applyFill="1" applyBorder="1">
      <alignment vertical="center"/>
    </xf>
    <xf numFmtId="0" fontId="51" fillId="12" borderId="27" xfId="2" applyFill="1" applyBorder="1">
      <alignment vertical="center"/>
    </xf>
    <xf numFmtId="0" fontId="6" fillId="12" borderId="0" xfId="2" applyFont="1" applyFill="1" applyAlignment="1">
      <alignment horizontal="left" vertical="center" wrapText="1"/>
    </xf>
    <xf numFmtId="0" fontId="6" fillId="12" borderId="0" xfId="2" applyFont="1" applyFill="1" applyAlignment="1">
      <alignment horizontal="center" vertical="center" wrapText="1"/>
    </xf>
    <xf numFmtId="0" fontId="6" fillId="12" borderId="0" xfId="2" applyFont="1" applyFill="1">
      <alignment vertical="center"/>
    </xf>
    <xf numFmtId="0" fontId="6" fillId="12" borderId="0" xfId="2" applyFont="1" applyFill="1" applyAlignment="1">
      <alignment horizontal="center" vertical="center"/>
    </xf>
    <xf numFmtId="0" fontId="51" fillId="12" borderId="0" xfId="2" applyFill="1">
      <alignment vertical="center"/>
    </xf>
    <xf numFmtId="0" fontId="51" fillId="12" borderId="0" xfId="2" applyFill="1" applyAlignment="1">
      <alignment horizontal="center" vertical="center"/>
    </xf>
    <xf numFmtId="0" fontId="30" fillId="12" borderId="63" xfId="2" applyFont="1" applyFill="1" applyBorder="1" applyAlignment="1">
      <alignment horizontal="left" vertical="center" indent="1"/>
    </xf>
    <xf numFmtId="0" fontId="30" fillId="12" borderId="64" xfId="2" applyFont="1" applyFill="1" applyBorder="1">
      <alignment vertical="center"/>
    </xf>
    <xf numFmtId="0" fontId="30" fillId="12" borderId="64" xfId="2" applyFont="1" applyFill="1" applyBorder="1" applyAlignment="1">
      <alignment horizontal="right" vertical="center"/>
    </xf>
    <xf numFmtId="0" fontId="30" fillId="0" borderId="66" xfId="2" applyFont="1" applyBorder="1" applyAlignment="1">
      <alignment vertical="center" shrinkToFit="1"/>
    </xf>
    <xf numFmtId="40" fontId="28" fillId="0" borderId="17" xfId="1" applyNumberFormat="1" applyFont="1" applyBorder="1" applyAlignment="1">
      <alignment vertical="center" shrinkToFit="1"/>
    </xf>
    <xf numFmtId="40" fontId="28" fillId="0" borderId="17" xfId="1" applyNumberFormat="1" applyFont="1" applyBorder="1">
      <alignment vertical="center"/>
    </xf>
    <xf numFmtId="38" fontId="53" fillId="0" borderId="17" xfId="1" applyFont="1" applyBorder="1" applyAlignment="1">
      <alignment vertical="center" shrinkToFit="1"/>
    </xf>
    <xf numFmtId="2" fontId="28" fillId="0" borderId="0" xfId="0" applyNumberFormat="1" applyFont="1">
      <alignment vertical="center"/>
    </xf>
    <xf numFmtId="0" fontId="19" fillId="0" borderId="0" xfId="0" applyFont="1" applyAlignment="1">
      <alignment vertical="top"/>
    </xf>
    <xf numFmtId="0" fontId="22" fillId="4" borderId="17" xfId="0" applyFont="1" applyFill="1" applyBorder="1">
      <alignment vertical="center"/>
    </xf>
    <xf numFmtId="0" fontId="28" fillId="2" borderId="21" xfId="0" applyFont="1" applyFill="1" applyBorder="1" applyAlignment="1">
      <alignment vertical="center" shrinkToFit="1"/>
    </xf>
    <xf numFmtId="177" fontId="29" fillId="4" borderId="0" xfId="0" applyNumberFormat="1" applyFont="1" applyFill="1" applyAlignment="1">
      <alignment vertical="center" shrinkToFit="1"/>
    </xf>
    <xf numFmtId="177" fontId="32" fillId="4" borderId="0" xfId="0" applyNumberFormat="1" applyFont="1" applyFill="1" applyAlignment="1">
      <alignment horizontal="left" vertical="center" shrinkToFit="1"/>
    </xf>
    <xf numFmtId="0" fontId="35" fillId="0" borderId="7" xfId="0" applyFont="1" applyBorder="1" applyAlignment="1">
      <alignment vertical="center" shrinkToFit="1"/>
    </xf>
    <xf numFmtId="0" fontId="28" fillId="4" borderId="86" xfId="0" applyFont="1" applyFill="1" applyBorder="1" applyAlignment="1">
      <alignment vertical="center" shrinkToFit="1"/>
    </xf>
    <xf numFmtId="0" fontId="28" fillId="4" borderId="100" xfId="0" applyFont="1" applyFill="1" applyBorder="1">
      <alignment vertical="center"/>
    </xf>
    <xf numFmtId="0" fontId="28" fillId="4" borderId="101" xfId="0" applyFont="1" applyFill="1" applyBorder="1">
      <alignment vertical="center"/>
    </xf>
    <xf numFmtId="0" fontId="28" fillId="9" borderId="102" xfId="0" applyFont="1" applyFill="1" applyBorder="1">
      <alignment vertical="center"/>
    </xf>
    <xf numFmtId="0" fontId="28" fillId="9" borderId="54" xfId="0" applyFont="1" applyFill="1" applyBorder="1">
      <alignment vertical="center"/>
    </xf>
    <xf numFmtId="0" fontId="28" fillId="9" borderId="103" xfId="0" applyFont="1" applyFill="1" applyBorder="1">
      <alignment vertical="center"/>
    </xf>
    <xf numFmtId="0" fontId="28" fillId="9" borderId="52" xfId="0" applyFont="1" applyFill="1" applyBorder="1">
      <alignment vertical="center"/>
    </xf>
    <xf numFmtId="6" fontId="28" fillId="0" borderId="52" xfId="4" applyFont="1" applyBorder="1" applyAlignment="1">
      <alignment vertical="center" shrinkToFit="1"/>
    </xf>
    <xf numFmtId="0" fontId="28" fillId="9" borderId="104" xfId="0" applyFont="1" applyFill="1" applyBorder="1">
      <alignment vertical="center"/>
    </xf>
    <xf numFmtId="6" fontId="28" fillId="0" borderId="53" xfId="4" applyFont="1" applyBorder="1" applyAlignment="1">
      <alignment vertical="center" shrinkToFit="1"/>
    </xf>
    <xf numFmtId="0" fontId="28" fillId="4" borderId="105" xfId="0" applyFont="1" applyFill="1" applyBorder="1">
      <alignment vertical="center"/>
    </xf>
    <xf numFmtId="6" fontId="28" fillId="0" borderId="54" xfId="4" applyFont="1" applyBorder="1" applyAlignment="1">
      <alignment vertical="center" shrinkToFit="1"/>
    </xf>
    <xf numFmtId="0" fontId="28" fillId="9" borderId="100" xfId="0" applyFont="1" applyFill="1" applyBorder="1">
      <alignment vertical="center"/>
    </xf>
    <xf numFmtId="6" fontId="28" fillId="0" borderId="101" xfId="4" applyFont="1" applyBorder="1" applyAlignment="1">
      <alignment vertical="center" shrinkToFit="1"/>
    </xf>
    <xf numFmtId="0" fontId="30" fillId="12" borderId="6" xfId="2" applyFont="1" applyFill="1" applyBorder="1">
      <alignment vertical="center"/>
    </xf>
    <xf numFmtId="0" fontId="28" fillId="2" borderId="22" xfId="0" applyFont="1" applyFill="1" applyBorder="1" applyAlignment="1">
      <alignment vertical="center" shrinkToFit="1"/>
    </xf>
    <xf numFmtId="0" fontId="40" fillId="12" borderId="31" xfId="2" applyFont="1" applyFill="1" applyBorder="1">
      <alignment vertical="center"/>
    </xf>
    <xf numFmtId="0" fontId="40" fillId="12" borderId="73" xfId="2" applyFont="1" applyFill="1" applyBorder="1">
      <alignment vertical="center"/>
    </xf>
    <xf numFmtId="0" fontId="40" fillId="12" borderId="32" xfId="2" applyFont="1" applyFill="1" applyBorder="1">
      <alignment vertical="center"/>
    </xf>
    <xf numFmtId="0" fontId="51" fillId="12" borderId="20" xfId="2" applyFill="1" applyBorder="1">
      <alignment vertical="center"/>
    </xf>
    <xf numFmtId="0" fontId="51" fillId="12" borderId="7" xfId="2" applyFill="1" applyBorder="1">
      <alignment vertical="center"/>
    </xf>
    <xf numFmtId="0" fontId="30" fillId="0" borderId="62" xfId="2" applyFont="1" applyBorder="1" applyAlignment="1">
      <alignment vertical="center" shrinkToFit="1"/>
    </xf>
    <xf numFmtId="0" fontId="40" fillId="12" borderId="13" xfId="2" applyFont="1" applyFill="1" applyBorder="1">
      <alignment vertical="center"/>
    </xf>
    <xf numFmtId="0" fontId="40" fillId="12" borderId="27" xfId="2" applyFont="1" applyFill="1" applyBorder="1">
      <alignment vertical="center"/>
    </xf>
    <xf numFmtId="0" fontId="40" fillId="12" borderId="14" xfId="2" applyFont="1" applyFill="1" applyBorder="1">
      <alignment vertical="center"/>
    </xf>
    <xf numFmtId="0" fontId="29" fillId="2" borderId="17" xfId="0" applyFont="1" applyFill="1" applyBorder="1" applyAlignment="1">
      <alignment vertical="center" shrinkToFit="1"/>
    </xf>
    <xf numFmtId="0" fontId="48" fillId="4" borderId="106" xfId="0" applyFont="1" applyFill="1" applyBorder="1" applyAlignment="1">
      <alignment vertical="center" shrinkToFit="1"/>
    </xf>
    <xf numFmtId="0" fontId="48" fillId="4" borderId="54" xfId="0" applyFont="1" applyFill="1" applyBorder="1" applyAlignment="1">
      <alignment vertical="center" shrinkToFit="1"/>
    </xf>
    <xf numFmtId="0" fontId="48" fillId="4" borderId="107" xfId="0" applyFont="1" applyFill="1" applyBorder="1" applyAlignment="1">
      <alignment vertical="center" shrinkToFit="1"/>
    </xf>
    <xf numFmtId="0" fontId="48" fillId="4" borderId="52" xfId="0" applyFont="1" applyFill="1" applyBorder="1" applyAlignment="1">
      <alignment vertical="center" shrinkToFit="1"/>
    </xf>
    <xf numFmtId="6" fontId="48" fillId="7" borderId="107" xfId="0" applyNumberFormat="1" applyFont="1" applyFill="1" applyBorder="1" applyAlignment="1">
      <alignment vertical="center" shrinkToFit="1"/>
    </xf>
    <xf numFmtId="0" fontId="48" fillId="7" borderId="52" xfId="0" applyFont="1" applyFill="1" applyBorder="1" applyAlignment="1">
      <alignment vertical="center" shrinkToFit="1"/>
    </xf>
    <xf numFmtId="0" fontId="29" fillId="4" borderId="108" xfId="0" applyFont="1" applyFill="1" applyBorder="1" applyAlignment="1">
      <alignment vertical="center" shrinkToFit="1"/>
    </xf>
    <xf numFmtId="0" fontId="48" fillId="4" borderId="108" xfId="0" applyFont="1" applyFill="1" applyBorder="1" applyAlignment="1">
      <alignment vertical="center" shrinkToFit="1"/>
    </xf>
    <xf numFmtId="0" fontId="48" fillId="4" borderId="53" xfId="0" applyFont="1" applyFill="1" applyBorder="1" applyAlignment="1">
      <alignment vertical="center" shrinkToFit="1"/>
    </xf>
    <xf numFmtId="0" fontId="29" fillId="4" borderId="52" xfId="0" applyFont="1" applyFill="1" applyBorder="1" applyAlignment="1">
      <alignment vertical="center" shrinkToFit="1"/>
    </xf>
    <xf numFmtId="0" fontId="48" fillId="4" borderId="110" xfId="0" applyFont="1" applyFill="1" applyBorder="1" applyAlignment="1">
      <alignment vertical="center" shrinkToFit="1"/>
    </xf>
    <xf numFmtId="0" fontId="48" fillId="4" borderId="112" xfId="0" applyFont="1" applyFill="1" applyBorder="1" applyAlignment="1">
      <alignment vertical="center" shrinkToFit="1"/>
    </xf>
    <xf numFmtId="0" fontId="48" fillId="4" borderId="90" xfId="0" applyFont="1" applyFill="1" applyBorder="1" applyAlignment="1">
      <alignment vertical="center" shrinkToFit="1"/>
    </xf>
    <xf numFmtId="0" fontId="48" fillId="7" borderId="106" xfId="0" applyFont="1" applyFill="1" applyBorder="1" applyAlignment="1">
      <alignment vertical="center" shrinkToFit="1"/>
    </xf>
    <xf numFmtId="0" fontId="48" fillId="7" borderId="108" xfId="0" applyFont="1" applyFill="1" applyBorder="1" applyAlignment="1">
      <alignment vertical="center" shrinkToFit="1"/>
    </xf>
    <xf numFmtId="0" fontId="29" fillId="7" borderId="53" xfId="0" applyFont="1" applyFill="1" applyBorder="1" applyAlignment="1">
      <alignment vertical="center" shrinkToFit="1"/>
    </xf>
    <xf numFmtId="0" fontId="48" fillId="4" borderId="111" xfId="0" applyFont="1" applyFill="1" applyBorder="1" applyAlignment="1">
      <alignment vertical="center" shrinkToFit="1"/>
    </xf>
    <xf numFmtId="177" fontId="29" fillId="4" borderId="15" xfId="0" applyNumberFormat="1" applyFont="1" applyFill="1" applyBorder="1" applyAlignment="1">
      <alignment vertical="center" shrinkToFit="1"/>
    </xf>
    <xf numFmtId="177" fontId="48" fillId="4" borderId="10" xfId="0" applyNumberFormat="1" applyFont="1" applyFill="1" applyBorder="1" applyAlignment="1">
      <alignment vertical="center" shrinkToFit="1"/>
    </xf>
    <xf numFmtId="177" fontId="48" fillId="4" borderId="13" xfId="0" applyNumberFormat="1" applyFont="1" applyFill="1" applyBorder="1" applyAlignment="1">
      <alignment vertical="center" shrinkToFit="1"/>
    </xf>
    <xf numFmtId="177" fontId="48" fillId="4" borderId="18" xfId="0" applyNumberFormat="1" applyFont="1" applyFill="1" applyBorder="1" applyAlignment="1">
      <alignment vertical="center" shrinkToFit="1"/>
    </xf>
    <xf numFmtId="177" fontId="48" fillId="7" borderId="10" xfId="0" applyNumberFormat="1" applyFont="1" applyFill="1" applyBorder="1" applyAlignment="1">
      <alignment vertical="center" shrinkToFit="1"/>
    </xf>
    <xf numFmtId="177" fontId="48" fillId="7" borderId="18" xfId="0" applyNumberFormat="1" applyFont="1" applyFill="1" applyBorder="1" applyAlignment="1">
      <alignment vertical="center" shrinkToFit="1"/>
    </xf>
    <xf numFmtId="0" fontId="29" fillId="4" borderId="114" xfId="0" applyFont="1" applyFill="1" applyBorder="1" applyAlignment="1">
      <alignment vertical="center" shrinkToFit="1"/>
    </xf>
    <xf numFmtId="0" fontId="29" fillId="4" borderId="102" xfId="0" applyFont="1" applyFill="1" applyBorder="1" applyAlignment="1">
      <alignment vertical="center" shrinkToFit="1"/>
    </xf>
    <xf numFmtId="0" fontId="29" fillId="4" borderId="103" xfId="0" applyFont="1" applyFill="1" applyBorder="1" applyAlignment="1">
      <alignment vertical="center" shrinkToFit="1"/>
    </xf>
    <xf numFmtId="6" fontId="48" fillId="7" borderId="102" xfId="0" applyNumberFormat="1" applyFont="1" applyFill="1" applyBorder="1" applyAlignment="1">
      <alignment vertical="center" shrinkToFit="1"/>
    </xf>
    <xf numFmtId="0" fontId="29" fillId="4" borderId="104" xfId="0" applyFont="1" applyFill="1" applyBorder="1" applyAlignment="1">
      <alignment vertical="center" shrinkToFit="1"/>
    </xf>
    <xf numFmtId="0" fontId="29" fillId="2" borderId="102" xfId="0" applyFont="1" applyFill="1" applyBorder="1" applyAlignment="1">
      <alignment vertical="center" shrinkToFit="1"/>
    </xf>
    <xf numFmtId="0" fontId="29" fillId="2" borderId="106" xfId="0" applyFont="1" applyFill="1" applyBorder="1" applyAlignment="1">
      <alignment vertical="center" shrinkToFit="1"/>
    </xf>
    <xf numFmtId="0" fontId="29" fillId="2" borderId="54" xfId="0" applyFont="1" applyFill="1" applyBorder="1" applyAlignment="1">
      <alignment vertical="center" shrinkToFit="1"/>
    </xf>
    <xf numFmtId="0" fontId="29" fillId="16" borderId="103" xfId="0" applyFont="1" applyFill="1" applyBorder="1">
      <alignment vertical="center"/>
    </xf>
    <xf numFmtId="0" fontId="29" fillId="16" borderId="104" xfId="0" applyFont="1" applyFill="1" applyBorder="1">
      <alignment vertical="center"/>
    </xf>
    <xf numFmtId="0" fontId="32" fillId="17" borderId="0" xfId="0" applyFont="1" applyFill="1" applyAlignment="1">
      <alignment horizontal="left" vertical="center"/>
    </xf>
    <xf numFmtId="0" fontId="29" fillId="17" borderId="0" xfId="0" applyFont="1" applyFill="1">
      <alignment vertical="center"/>
    </xf>
    <xf numFmtId="0" fontId="29" fillId="5" borderId="0" xfId="0" applyFont="1" applyFill="1">
      <alignment vertical="center"/>
    </xf>
    <xf numFmtId="0" fontId="29" fillId="7" borderId="54" xfId="0" applyFont="1" applyFill="1" applyBorder="1" applyAlignment="1">
      <alignment vertical="center" shrinkToFit="1"/>
    </xf>
    <xf numFmtId="177" fontId="48" fillId="7" borderId="13" xfId="0" applyNumberFormat="1" applyFont="1" applyFill="1" applyBorder="1" applyAlignment="1">
      <alignment vertical="center" shrinkToFit="1"/>
    </xf>
    <xf numFmtId="0" fontId="29" fillId="7" borderId="104" xfId="0" applyFont="1" applyFill="1" applyBorder="1" applyAlignment="1">
      <alignment vertical="center" shrinkToFit="1"/>
    </xf>
    <xf numFmtId="0" fontId="29" fillId="4" borderId="15" xfId="0" applyFont="1" applyFill="1" applyBorder="1" applyAlignment="1">
      <alignment vertical="center" wrapText="1"/>
    </xf>
    <xf numFmtId="0" fontId="29" fillId="4" borderId="17" xfId="0" applyFont="1" applyFill="1" applyBorder="1" applyAlignment="1">
      <alignment vertical="center" wrapText="1"/>
    </xf>
    <xf numFmtId="177" fontId="48" fillId="4" borderId="22" xfId="0" applyNumberFormat="1" applyFont="1" applyFill="1" applyBorder="1" applyAlignment="1">
      <alignment vertical="center" shrinkToFit="1"/>
    </xf>
    <xf numFmtId="177" fontId="48" fillId="4" borderId="23" xfId="0" applyNumberFormat="1" applyFont="1" applyFill="1" applyBorder="1" applyAlignment="1">
      <alignment vertical="center" shrinkToFit="1"/>
    </xf>
    <xf numFmtId="0" fontId="29" fillId="16" borderId="70" xfId="0" applyFont="1" applyFill="1" applyBorder="1">
      <alignment vertical="center"/>
    </xf>
    <xf numFmtId="0" fontId="29" fillId="4" borderId="102" xfId="0" applyFont="1" applyFill="1" applyBorder="1">
      <alignment vertical="center"/>
    </xf>
    <xf numFmtId="0" fontId="29" fillId="4" borderId="109" xfId="0" applyFont="1" applyFill="1" applyBorder="1">
      <alignment vertical="center"/>
    </xf>
    <xf numFmtId="0" fontId="29" fillId="0" borderId="70" xfId="0" applyFont="1" applyBorder="1" applyAlignment="1">
      <alignment vertical="center" wrapText="1"/>
    </xf>
    <xf numFmtId="0" fontId="29" fillId="0" borderId="112" xfId="0" applyFont="1" applyBorder="1" applyAlignment="1">
      <alignment vertical="center" wrapText="1"/>
    </xf>
    <xf numFmtId="0" fontId="29" fillId="17" borderId="90" xfId="0" applyFont="1" applyFill="1" applyBorder="1" applyAlignment="1">
      <alignment vertical="center" wrapText="1"/>
    </xf>
    <xf numFmtId="6" fontId="29" fillId="7" borderId="103" xfId="0" applyNumberFormat="1" applyFont="1" applyFill="1" applyBorder="1" applyAlignment="1">
      <alignment vertical="center" shrinkToFit="1"/>
    </xf>
    <xf numFmtId="6" fontId="29" fillId="4" borderId="103" xfId="4" applyFont="1" applyFill="1" applyBorder="1" applyAlignment="1">
      <alignment vertical="center" shrinkToFit="1"/>
    </xf>
    <xf numFmtId="38" fontId="29" fillId="4" borderId="0" xfId="0" applyNumberFormat="1" applyFont="1" applyFill="1" applyAlignment="1">
      <alignment vertical="center" shrinkToFit="1"/>
    </xf>
    <xf numFmtId="177" fontId="48" fillId="4" borderId="86" xfId="0" applyNumberFormat="1" applyFont="1" applyFill="1" applyBorder="1" applyAlignment="1">
      <alignment vertical="center" shrinkToFit="1"/>
    </xf>
    <xf numFmtId="177" fontId="29" fillId="4" borderId="10" xfId="0" applyNumberFormat="1" applyFont="1" applyFill="1" applyBorder="1" applyAlignment="1">
      <alignment vertical="center" shrinkToFit="1"/>
    </xf>
    <xf numFmtId="6" fontId="29" fillId="4" borderId="102" xfId="4" applyFont="1" applyFill="1" applyBorder="1" applyAlignment="1">
      <alignment vertical="center" shrinkToFit="1"/>
    </xf>
    <xf numFmtId="0" fontId="29" fillId="4" borderId="54" xfId="0" applyFont="1" applyFill="1" applyBorder="1" applyAlignment="1">
      <alignment vertical="center" shrinkToFit="1"/>
    </xf>
    <xf numFmtId="38" fontId="29" fillId="4" borderId="7" xfId="0" applyNumberFormat="1" applyFont="1" applyFill="1" applyBorder="1" applyAlignment="1">
      <alignment vertical="center" shrinkToFit="1"/>
    </xf>
    <xf numFmtId="38" fontId="29" fillId="4" borderId="8" xfId="0" applyNumberFormat="1" applyFont="1" applyFill="1" applyBorder="1" applyAlignment="1">
      <alignment vertical="center" shrinkToFit="1"/>
    </xf>
    <xf numFmtId="176" fontId="6" fillId="0" borderId="17" xfId="0" applyNumberFormat="1"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49" fontId="11" fillId="0" borderId="17" xfId="0" applyNumberFormat="1" applyFont="1" applyBorder="1" applyAlignment="1" applyProtection="1">
      <alignment horizontal="center" vertical="center" shrinkToFit="1"/>
      <protection locked="0"/>
    </xf>
    <xf numFmtId="6" fontId="29" fillId="4" borderId="104" xfId="4" applyFont="1" applyFill="1" applyBorder="1" applyAlignment="1">
      <alignment vertical="center" shrinkToFit="1"/>
    </xf>
    <xf numFmtId="38" fontId="29" fillId="4" borderId="3" xfId="0" applyNumberFormat="1" applyFont="1" applyFill="1" applyBorder="1" applyAlignment="1">
      <alignment vertical="center" shrinkToFit="1"/>
    </xf>
    <xf numFmtId="38" fontId="29" fillId="4" borderId="4" xfId="0" applyNumberFormat="1" applyFont="1" applyFill="1" applyBorder="1" applyAlignment="1">
      <alignment vertical="center" shrinkToFit="1"/>
    </xf>
    <xf numFmtId="38" fontId="29" fillId="4" borderId="12" xfId="0" applyNumberFormat="1" applyFont="1" applyFill="1" applyBorder="1" applyAlignment="1">
      <alignment vertical="center" shrinkToFit="1"/>
    </xf>
    <xf numFmtId="0" fontId="9" fillId="0" borderId="2" xfId="0" applyFont="1" applyBorder="1" applyAlignment="1" applyProtection="1">
      <alignment vertical="center" shrinkToFit="1"/>
      <protection hidden="1"/>
    </xf>
    <xf numFmtId="0" fontId="9" fillId="0" borderId="1" xfId="0" applyFont="1" applyBorder="1" applyAlignment="1" applyProtection="1">
      <alignment horizontal="left" vertical="center" shrinkToFit="1"/>
      <protection hidden="1"/>
    </xf>
    <xf numFmtId="0" fontId="0" fillId="0" borderId="17" xfId="0" applyBorder="1">
      <alignment vertical="center"/>
    </xf>
    <xf numFmtId="0" fontId="29" fillId="4" borderId="5" xfId="0" applyFont="1" applyFill="1" applyBorder="1" applyAlignment="1">
      <alignment vertical="center" wrapText="1" shrinkToFit="1"/>
    </xf>
    <xf numFmtId="0" fontId="29" fillId="4" borderId="5" xfId="0" applyFont="1" applyFill="1" applyBorder="1" applyAlignment="1">
      <alignment horizontal="left" vertical="center" wrapText="1" shrinkToFit="1"/>
    </xf>
    <xf numFmtId="0" fontId="29" fillId="4" borderId="21" xfId="0" applyFont="1" applyFill="1" applyBorder="1" applyAlignment="1">
      <alignment vertical="center" shrinkToFit="1"/>
    </xf>
    <xf numFmtId="0" fontId="29" fillId="4" borderId="24" xfId="0" applyFont="1" applyFill="1" applyBorder="1" applyAlignment="1">
      <alignment vertical="center" wrapText="1" shrinkToFit="1"/>
    </xf>
    <xf numFmtId="0" fontId="29" fillId="4" borderId="24" xfId="0" applyFont="1" applyFill="1" applyBorder="1" applyAlignment="1">
      <alignment horizontal="left" vertical="center" wrapText="1" shrinkToFit="1"/>
    </xf>
    <xf numFmtId="0" fontId="29" fillId="4" borderId="22" xfId="0" applyFont="1" applyFill="1" applyBorder="1" applyAlignment="1">
      <alignment vertical="center" shrinkToFit="1"/>
    </xf>
    <xf numFmtId="6" fontId="48" fillId="3" borderId="115" xfId="4" applyFont="1" applyFill="1" applyBorder="1" applyAlignment="1" applyProtection="1">
      <alignment horizontal="right" vertical="center" shrinkToFit="1"/>
      <protection locked="0"/>
    </xf>
    <xf numFmtId="6" fontId="48" fillId="3" borderId="116" xfId="4" applyFont="1" applyFill="1" applyBorder="1" applyAlignment="1" applyProtection="1">
      <alignment horizontal="right" vertical="center" shrinkToFit="1"/>
      <protection locked="0"/>
    </xf>
    <xf numFmtId="6" fontId="48" fillId="3" borderId="117" xfId="4" applyFont="1" applyFill="1" applyBorder="1" applyAlignment="1" applyProtection="1">
      <alignment horizontal="right" vertical="center" shrinkToFit="1"/>
      <protection locked="0"/>
    </xf>
    <xf numFmtId="6" fontId="48" fillId="3" borderId="118" xfId="4" applyFont="1" applyFill="1" applyBorder="1" applyAlignment="1" applyProtection="1">
      <alignment horizontal="right" vertical="center" shrinkToFit="1"/>
      <protection locked="0"/>
    </xf>
    <xf numFmtId="6" fontId="48" fillId="3" borderId="119" xfId="4" applyFont="1" applyFill="1" applyBorder="1" applyAlignment="1" applyProtection="1">
      <alignment horizontal="right" vertical="center" shrinkToFit="1"/>
      <protection locked="0"/>
    </xf>
    <xf numFmtId="6" fontId="48" fillId="3" borderId="120" xfId="4" applyFont="1" applyFill="1" applyBorder="1" applyAlignment="1" applyProtection="1">
      <alignment horizontal="right" vertical="center" shrinkToFit="1"/>
      <protection locked="0"/>
    </xf>
    <xf numFmtId="6" fontId="48" fillId="3" borderId="121" xfId="4" applyFont="1" applyFill="1" applyBorder="1" applyAlignment="1" applyProtection="1">
      <alignment horizontal="right" vertical="center" shrinkToFit="1"/>
      <protection locked="0"/>
    </xf>
    <xf numFmtId="6" fontId="48" fillId="3" borderId="122" xfId="4" applyFont="1" applyFill="1" applyBorder="1" applyAlignment="1" applyProtection="1">
      <alignment horizontal="right" vertical="center" shrinkToFit="1"/>
      <protection locked="0"/>
    </xf>
    <xf numFmtId="6" fontId="48" fillId="3" borderId="123" xfId="4" applyFont="1" applyFill="1" applyBorder="1" applyAlignment="1" applyProtection="1">
      <alignment horizontal="right" vertical="center" shrinkToFit="1"/>
      <protection locked="0"/>
    </xf>
    <xf numFmtId="6" fontId="48" fillId="3" borderId="124" xfId="4" applyFont="1" applyFill="1" applyBorder="1" applyAlignment="1" applyProtection="1">
      <alignment horizontal="right" vertical="center" shrinkToFit="1"/>
      <protection locked="0"/>
    </xf>
    <xf numFmtId="6" fontId="48" fillId="3" borderId="125" xfId="4" applyFont="1" applyFill="1" applyBorder="1" applyAlignment="1" applyProtection="1">
      <alignment horizontal="right" vertical="center" shrinkToFit="1"/>
      <protection locked="0"/>
    </xf>
    <xf numFmtId="6" fontId="48" fillId="3" borderId="126" xfId="4" applyFont="1" applyFill="1" applyBorder="1" applyAlignment="1" applyProtection="1">
      <alignment horizontal="right" vertical="center" shrinkToFit="1"/>
      <protection locked="0"/>
    </xf>
    <xf numFmtId="6" fontId="48" fillId="3" borderId="127" xfId="4" applyFont="1" applyFill="1" applyBorder="1" applyAlignment="1" applyProtection="1">
      <alignment horizontal="right" vertical="center" shrinkToFit="1"/>
      <protection locked="0"/>
    </xf>
    <xf numFmtId="6" fontId="48" fillId="3" borderId="128" xfId="4" applyFont="1" applyFill="1" applyBorder="1" applyAlignment="1" applyProtection="1">
      <alignment horizontal="right" vertical="center" shrinkToFit="1"/>
      <protection locked="0"/>
    </xf>
    <xf numFmtId="6" fontId="48" fillId="3" borderId="129" xfId="4" applyFont="1" applyFill="1" applyBorder="1" applyAlignment="1" applyProtection="1">
      <alignment horizontal="right" vertical="center" shrinkToFit="1"/>
      <protection locked="0"/>
    </xf>
    <xf numFmtId="6" fontId="48" fillId="3" borderId="130" xfId="4" applyFont="1" applyFill="1" applyBorder="1" applyAlignment="1" applyProtection="1">
      <alignment horizontal="right" vertical="center" shrinkToFit="1"/>
      <protection locked="0"/>
    </xf>
    <xf numFmtId="6" fontId="48" fillId="3" borderId="131" xfId="4" applyFont="1" applyFill="1" applyBorder="1" applyAlignment="1" applyProtection="1">
      <alignment horizontal="right" vertical="center" shrinkToFit="1"/>
      <protection locked="0"/>
    </xf>
    <xf numFmtId="6" fontId="48" fillId="3" borderId="132" xfId="4" applyFont="1" applyFill="1" applyBorder="1" applyAlignment="1" applyProtection="1">
      <alignment horizontal="right" vertical="center" shrinkToFit="1"/>
      <protection locked="0"/>
    </xf>
    <xf numFmtId="0" fontId="48" fillId="4" borderId="1" xfId="0" applyFont="1" applyFill="1" applyBorder="1">
      <alignment vertical="center"/>
    </xf>
    <xf numFmtId="0" fontId="48" fillId="4" borderId="0" xfId="0" applyFont="1" applyFill="1">
      <alignment vertical="center"/>
    </xf>
    <xf numFmtId="0" fontId="28" fillId="16" borderId="17" xfId="0" applyFont="1" applyFill="1" applyBorder="1">
      <alignment vertical="center"/>
    </xf>
    <xf numFmtId="0" fontId="28" fillId="16" borderId="17" xfId="0" applyFont="1" applyFill="1" applyBorder="1" applyAlignment="1">
      <alignment vertical="center" shrinkToFit="1"/>
    </xf>
    <xf numFmtId="0" fontId="16" fillId="0" borderId="0" xfId="0" applyFont="1" applyAlignment="1">
      <alignment vertical="center" shrinkToFit="1"/>
    </xf>
    <xf numFmtId="0" fontId="16" fillId="0" borderId="60" xfId="0" applyFont="1" applyBorder="1" applyAlignment="1">
      <alignment vertical="center" shrinkToFit="1"/>
    </xf>
    <xf numFmtId="0" fontId="30" fillId="11" borderId="1" xfId="0" applyFont="1" applyFill="1" applyBorder="1" applyAlignment="1">
      <alignment vertical="center" shrinkToFit="1"/>
    </xf>
    <xf numFmtId="0" fontId="30" fillId="11" borderId="0" xfId="0" applyFont="1" applyFill="1" applyAlignment="1">
      <alignment vertical="center" shrinkToFit="1"/>
    </xf>
    <xf numFmtId="0" fontId="30" fillId="11" borderId="6" xfId="0" applyFont="1" applyFill="1" applyBorder="1" applyAlignment="1">
      <alignment vertical="center" shrinkToFit="1"/>
    </xf>
    <xf numFmtId="0" fontId="30" fillId="11" borderId="7" xfId="0" applyFont="1" applyFill="1" applyBorder="1" applyAlignment="1">
      <alignment vertical="center" shrinkToFit="1"/>
    </xf>
    <xf numFmtId="0" fontId="30" fillId="11" borderId="1" xfId="0" applyFont="1" applyFill="1" applyBorder="1" applyAlignment="1">
      <alignment horizontal="left" vertical="center" shrinkToFit="1"/>
    </xf>
    <xf numFmtId="0" fontId="30" fillId="11" borderId="0" xfId="0" applyFont="1" applyFill="1" applyAlignment="1">
      <alignment horizontal="left" vertical="center" shrinkToFit="1"/>
    </xf>
    <xf numFmtId="0" fontId="30" fillId="11" borderId="12" xfId="0" applyFont="1" applyFill="1" applyBorder="1" applyAlignment="1">
      <alignment horizontal="left" vertical="center" shrinkToFit="1"/>
    </xf>
    <xf numFmtId="0" fontId="30" fillId="11" borderId="12" xfId="0" applyFont="1" applyFill="1" applyBorder="1" applyAlignment="1">
      <alignment vertical="center" shrinkToFit="1"/>
    </xf>
    <xf numFmtId="0" fontId="21" fillId="11" borderId="2" xfId="0" applyFont="1" applyFill="1" applyBorder="1" applyAlignment="1">
      <alignment horizontal="center" vertical="center"/>
    </xf>
    <xf numFmtId="0" fontId="21" fillId="11" borderId="3" xfId="0" applyFont="1" applyFill="1" applyBorder="1" applyAlignment="1">
      <alignment horizontal="center" vertical="center"/>
    </xf>
    <xf numFmtId="0" fontId="21" fillId="11" borderId="4" xfId="0" applyFont="1" applyFill="1" applyBorder="1" applyAlignment="1">
      <alignment horizontal="center" vertical="center"/>
    </xf>
    <xf numFmtId="0" fontId="21" fillId="11" borderId="1" xfId="0" applyFont="1" applyFill="1" applyBorder="1" applyAlignment="1">
      <alignment horizontal="center" vertical="center"/>
    </xf>
    <xf numFmtId="0" fontId="21" fillId="11" borderId="0" xfId="0" applyFont="1" applyFill="1" applyAlignment="1">
      <alignment horizontal="center" vertical="center"/>
    </xf>
    <xf numFmtId="0" fontId="21" fillId="11" borderId="12" xfId="0" applyFont="1" applyFill="1" applyBorder="1" applyAlignment="1">
      <alignment horizontal="center" vertical="center"/>
    </xf>
    <xf numFmtId="0" fontId="49" fillId="11" borderId="1" xfId="0" applyFont="1" applyFill="1" applyBorder="1" applyAlignment="1">
      <alignment horizontal="left" vertical="center" shrinkToFit="1"/>
    </xf>
    <xf numFmtId="0" fontId="49" fillId="11" borderId="0" xfId="0" applyFont="1" applyFill="1" applyAlignment="1">
      <alignment horizontal="left" vertical="center" shrinkToFit="1"/>
    </xf>
    <xf numFmtId="0" fontId="9" fillId="0" borderId="0" xfId="0" applyFont="1" applyAlignment="1">
      <alignment horizontal="distributed" vertical="center"/>
    </xf>
    <xf numFmtId="0" fontId="5" fillId="0" borderId="0" xfId="0" applyFont="1" applyAlignment="1">
      <alignment vertical="center" shrinkToFit="1"/>
    </xf>
    <xf numFmtId="38" fontId="6" fillId="0" borderId="0" xfId="1" applyFont="1" applyAlignment="1">
      <alignment horizontal="right" vertical="center" shrinkToFit="1"/>
    </xf>
    <xf numFmtId="49" fontId="19" fillId="3" borderId="67" xfId="0" applyNumberFormat="1" applyFont="1" applyFill="1" applyBorder="1" applyAlignment="1" applyProtection="1">
      <alignment vertical="center" shrinkToFit="1"/>
      <protection locked="0"/>
    </xf>
    <xf numFmtId="49" fontId="19" fillId="3" borderId="36" xfId="0" applyNumberFormat="1" applyFont="1" applyFill="1" applyBorder="1" applyAlignment="1" applyProtection="1">
      <alignment vertical="center" shrinkToFit="1"/>
      <protection locked="0"/>
    </xf>
    <xf numFmtId="49" fontId="19" fillId="3" borderId="68" xfId="0" applyNumberFormat="1" applyFont="1" applyFill="1" applyBorder="1" applyAlignment="1" applyProtection="1">
      <alignment vertical="center" shrinkToFit="1"/>
      <protection locked="0"/>
    </xf>
    <xf numFmtId="49" fontId="19" fillId="3" borderId="83" xfId="0" applyNumberFormat="1" applyFont="1" applyFill="1" applyBorder="1" applyAlignment="1" applyProtection="1">
      <alignment vertical="center" shrinkToFit="1"/>
      <protection locked="0"/>
    </xf>
    <xf numFmtId="49" fontId="19" fillId="3" borderId="84" xfId="0" applyNumberFormat="1" applyFont="1" applyFill="1" applyBorder="1" applyAlignment="1" applyProtection="1">
      <alignment vertical="center" shrinkToFit="1"/>
      <protection locked="0"/>
    </xf>
    <xf numFmtId="49" fontId="19" fillId="3" borderId="85" xfId="0" applyNumberFormat="1" applyFont="1" applyFill="1" applyBorder="1" applyAlignment="1" applyProtection="1">
      <alignment vertical="center" shrinkToFit="1"/>
      <protection locked="0"/>
    </xf>
    <xf numFmtId="0" fontId="46" fillId="0" borderId="0" xfId="3" applyAlignment="1" applyProtection="1">
      <alignment vertical="center"/>
      <protection locked="0"/>
    </xf>
    <xf numFmtId="0" fontId="19" fillId="0" borderId="58" xfId="0" applyFont="1" applyBorder="1">
      <alignment vertical="center"/>
    </xf>
    <xf numFmtId="0" fontId="19" fillId="0" borderId="0" xfId="0" applyFont="1">
      <alignment vertical="center"/>
    </xf>
    <xf numFmtId="0" fontId="19" fillId="2" borderId="35" xfId="0" applyFont="1" applyFill="1" applyBorder="1" applyAlignment="1" applyProtection="1">
      <alignment vertical="center" shrinkToFit="1"/>
      <protection locked="0"/>
    </xf>
    <xf numFmtId="0" fontId="19" fillId="2" borderId="46" xfId="0" applyFont="1" applyFill="1" applyBorder="1" applyAlignment="1" applyProtection="1">
      <alignment vertical="center" shrinkToFit="1"/>
      <protection locked="0"/>
    </xf>
    <xf numFmtId="0" fontId="19" fillId="2" borderId="48" xfId="0" applyFont="1" applyFill="1" applyBorder="1" applyAlignment="1" applyProtection="1">
      <alignment vertical="center" shrinkToFit="1"/>
      <protection locked="0"/>
    </xf>
    <xf numFmtId="0" fontId="6" fillId="0" borderId="0" xfId="0" applyFont="1" applyAlignment="1">
      <alignment horizontal="center" vertical="center" shrinkToFit="1"/>
    </xf>
    <xf numFmtId="0" fontId="6" fillId="0" borderId="0" xfId="0" applyFont="1" applyAlignment="1">
      <alignment vertical="center" shrinkToFit="1"/>
    </xf>
    <xf numFmtId="0" fontId="2" fillId="0" borderId="0" xfId="0" applyFont="1" applyAlignment="1">
      <alignment vertical="top" wrapText="1"/>
    </xf>
    <xf numFmtId="0" fontId="2" fillId="0" borderId="0" xfId="0" applyFont="1" applyAlignment="1">
      <alignment horizontal="center" vertical="center"/>
    </xf>
    <xf numFmtId="0" fontId="8" fillId="0" borderId="0" xfId="0" applyFont="1" applyAlignment="1">
      <alignment horizontal="center" vertical="center" shrinkToFit="1"/>
    </xf>
    <xf numFmtId="0" fontId="2" fillId="0" borderId="0" xfId="0" applyFont="1" applyAlignment="1">
      <alignment vertical="center" shrinkToFit="1"/>
    </xf>
    <xf numFmtId="49" fontId="19" fillId="2" borderId="35" xfId="0" applyNumberFormat="1" applyFont="1" applyFill="1" applyBorder="1" applyAlignment="1" applyProtection="1">
      <alignment vertical="center" shrinkToFit="1"/>
      <protection locked="0"/>
    </xf>
    <xf numFmtId="49" fontId="19" fillId="2" borderId="48" xfId="0" applyNumberFormat="1" applyFont="1" applyFill="1" applyBorder="1" applyAlignment="1" applyProtection="1">
      <alignment vertical="center" shrinkToFit="1"/>
      <protection locked="0"/>
    </xf>
    <xf numFmtId="49" fontId="19" fillId="3" borderId="35" xfId="0" applyNumberFormat="1" applyFont="1" applyFill="1" applyBorder="1" applyAlignment="1" applyProtection="1">
      <alignment vertical="center" shrinkToFit="1"/>
      <protection locked="0"/>
    </xf>
    <xf numFmtId="49" fontId="19" fillId="3" borderId="48" xfId="0" applyNumberFormat="1" applyFont="1" applyFill="1" applyBorder="1" applyAlignment="1" applyProtection="1">
      <alignment vertical="center" shrinkToFit="1"/>
      <protection locked="0"/>
    </xf>
    <xf numFmtId="49" fontId="19" fillId="2" borderId="46" xfId="0" applyNumberFormat="1" applyFont="1" applyFill="1" applyBorder="1" applyAlignment="1" applyProtection="1">
      <alignment vertical="center" shrinkToFit="1"/>
      <protection locked="0"/>
    </xf>
    <xf numFmtId="0" fontId="30" fillId="12" borderId="69" xfId="2" applyFont="1" applyFill="1" applyBorder="1" applyAlignment="1">
      <alignment horizontal="left" vertical="center"/>
    </xf>
    <xf numFmtId="0" fontId="30" fillId="12" borderId="26" xfId="2" applyFont="1" applyFill="1" applyBorder="1" applyAlignment="1">
      <alignment horizontal="left" vertical="center"/>
    </xf>
    <xf numFmtId="0" fontId="30" fillId="12" borderId="19" xfId="2" applyFont="1" applyFill="1" applyBorder="1" applyAlignment="1">
      <alignment horizontal="left" vertical="center"/>
    </xf>
    <xf numFmtId="0" fontId="43" fillId="0" borderId="18" xfId="2" applyFont="1" applyBorder="1" applyAlignment="1" applyProtection="1">
      <alignment horizontal="center" vertical="center" shrinkToFit="1"/>
      <protection locked="0"/>
    </xf>
    <xf numFmtId="0" fontId="43" fillId="0" borderId="26" xfId="2" applyFont="1" applyBorder="1" applyAlignment="1" applyProtection="1">
      <alignment horizontal="center" vertical="center" shrinkToFit="1"/>
      <protection locked="0"/>
    </xf>
    <xf numFmtId="0" fontId="43" fillId="0" borderId="77" xfId="2" applyFont="1" applyBorder="1" applyAlignment="1" applyProtection="1">
      <alignment horizontal="center" vertical="center" shrinkToFit="1"/>
      <protection locked="0"/>
    </xf>
    <xf numFmtId="0" fontId="43" fillId="0" borderId="76" xfId="2" applyFont="1" applyBorder="1" applyAlignment="1" applyProtection="1">
      <alignment horizontal="center" vertical="center" shrinkToFit="1"/>
      <protection locked="0"/>
    </xf>
    <xf numFmtId="0" fontId="43" fillId="0" borderId="65" xfId="2" applyFont="1" applyBorder="1" applyAlignment="1" applyProtection="1">
      <alignment horizontal="center" vertical="center" shrinkToFit="1"/>
      <protection locked="0"/>
    </xf>
    <xf numFmtId="0" fontId="43" fillId="0" borderId="64" xfId="2" applyFont="1" applyBorder="1" applyAlignment="1" applyProtection="1">
      <alignment horizontal="center" vertical="center" shrinkToFit="1"/>
      <protection locked="0"/>
    </xf>
    <xf numFmtId="0" fontId="30" fillId="12" borderId="55" xfId="2" applyFont="1" applyFill="1" applyBorder="1" applyAlignment="1">
      <alignment horizontal="center" vertical="center" wrapText="1"/>
    </xf>
    <xf numFmtId="0" fontId="30" fillId="12" borderId="17" xfId="2" applyFont="1" applyFill="1" applyBorder="1" applyAlignment="1">
      <alignment horizontal="center" vertical="center"/>
    </xf>
    <xf numFmtId="0" fontId="30" fillId="12" borderId="55" xfId="2" applyFont="1" applyFill="1" applyBorder="1" applyAlignment="1">
      <alignment horizontal="center" vertical="center"/>
    </xf>
    <xf numFmtId="0" fontId="43" fillId="0" borderId="13" xfId="2" applyFont="1" applyBorder="1" applyAlignment="1" applyProtection="1">
      <alignment horizontal="center" vertical="center" shrinkToFit="1"/>
      <protection locked="0"/>
    </xf>
    <xf numFmtId="0" fontId="43" fillId="0" borderId="27" xfId="2" applyFont="1" applyBorder="1" applyAlignment="1" applyProtection="1">
      <alignment horizontal="center" vertical="center" shrinkToFit="1"/>
      <protection locked="0"/>
    </xf>
    <xf numFmtId="0" fontId="43" fillId="11" borderId="10" xfId="2" applyFont="1" applyFill="1" applyBorder="1" applyAlignment="1">
      <alignment horizontal="center" vertical="center" shrinkToFit="1"/>
    </xf>
    <xf numFmtId="0" fontId="43" fillId="11" borderId="25" xfId="2" applyFont="1" applyFill="1" applyBorder="1" applyAlignment="1">
      <alignment horizontal="center" vertical="center" shrinkToFit="1"/>
    </xf>
    <xf numFmtId="0" fontId="43" fillId="0" borderId="31" xfId="2" applyFont="1" applyBorder="1" applyAlignment="1" applyProtection="1">
      <alignment horizontal="center" vertical="center" shrinkToFit="1"/>
      <protection locked="0"/>
    </xf>
    <xf numFmtId="0" fontId="43" fillId="0" borderId="73" xfId="2" applyFont="1" applyBorder="1" applyAlignment="1" applyProtection="1">
      <alignment horizontal="center" vertical="center" shrinkToFit="1"/>
      <protection locked="0"/>
    </xf>
    <xf numFmtId="0" fontId="43" fillId="0" borderId="15" xfId="2" applyFont="1" applyBorder="1" applyAlignment="1" applyProtection="1">
      <alignment horizontal="center" vertical="center" shrinkToFit="1"/>
      <protection locked="0"/>
    </xf>
    <xf numFmtId="0" fontId="43" fillId="0" borderId="20" xfId="2" applyFont="1" applyBorder="1" applyAlignment="1" applyProtection="1">
      <alignment horizontal="center" vertical="center" shrinkToFit="1"/>
      <protection locked="0"/>
    </xf>
    <xf numFmtId="0" fontId="30" fillId="12" borderId="2" xfId="2" applyFont="1" applyFill="1" applyBorder="1">
      <alignment vertical="center"/>
    </xf>
    <xf numFmtId="0" fontId="30" fillId="12" borderId="3" xfId="2" applyFont="1" applyFill="1" applyBorder="1">
      <alignment vertical="center"/>
    </xf>
    <xf numFmtId="0" fontId="30" fillId="12" borderId="1" xfId="2" applyFont="1" applyFill="1" applyBorder="1">
      <alignment vertical="center"/>
    </xf>
    <xf numFmtId="0" fontId="30" fillId="12" borderId="0" xfId="2" applyFont="1" applyFill="1">
      <alignment vertical="center"/>
    </xf>
    <xf numFmtId="0" fontId="30" fillId="12" borderId="6" xfId="2" applyFont="1" applyFill="1" applyBorder="1">
      <alignment vertical="center"/>
    </xf>
    <xf numFmtId="0" fontId="30" fillId="12" borderId="7" xfId="2" applyFont="1" applyFill="1" applyBorder="1">
      <alignment vertical="center"/>
    </xf>
    <xf numFmtId="0" fontId="30" fillId="12" borderId="79" xfId="2" applyFont="1" applyFill="1" applyBorder="1" applyAlignment="1">
      <alignment horizontal="left" vertical="center"/>
    </xf>
    <xf numFmtId="0" fontId="30" fillId="12" borderId="25" xfId="2" applyFont="1" applyFill="1" applyBorder="1" applyAlignment="1">
      <alignment horizontal="left" vertical="center"/>
    </xf>
    <xf numFmtId="0" fontId="30" fillId="12" borderId="11" xfId="2" applyFont="1" applyFill="1" applyBorder="1" applyAlignment="1">
      <alignment horizontal="left" vertical="center"/>
    </xf>
    <xf numFmtId="0" fontId="30" fillId="12" borderId="80" xfId="2" applyFont="1" applyFill="1" applyBorder="1" applyAlignment="1">
      <alignment horizontal="left" vertical="center"/>
    </xf>
    <xf numFmtId="0" fontId="30" fillId="12" borderId="27" xfId="2" applyFont="1" applyFill="1" applyBorder="1" applyAlignment="1">
      <alignment horizontal="left" vertical="center"/>
    </xf>
    <xf numFmtId="0" fontId="30" fillId="12" borderId="14" xfId="2" applyFont="1" applyFill="1" applyBorder="1" applyAlignment="1">
      <alignment horizontal="left" vertical="center"/>
    </xf>
    <xf numFmtId="0" fontId="30" fillId="12" borderId="10" xfId="2" applyFont="1" applyFill="1" applyBorder="1">
      <alignment vertical="center"/>
    </xf>
    <xf numFmtId="0" fontId="30" fillId="12" borderId="25" xfId="2" applyFont="1" applyFill="1" applyBorder="1">
      <alignment vertical="center"/>
    </xf>
    <xf numFmtId="0" fontId="30" fillId="12" borderId="18" xfId="2" applyFont="1" applyFill="1" applyBorder="1">
      <alignment vertical="center"/>
    </xf>
    <xf numFmtId="0" fontId="30" fillId="12" borderId="26" xfId="2" applyFont="1" applyFill="1" applyBorder="1">
      <alignment vertical="center"/>
    </xf>
    <xf numFmtId="0" fontId="30" fillId="12" borderId="75" xfId="2" applyFont="1" applyFill="1" applyBorder="1" applyAlignment="1">
      <alignment horizontal="left" vertical="center" indent="1"/>
    </xf>
    <xf numFmtId="0" fontId="30" fillId="12" borderId="76" xfId="2" applyFont="1" applyFill="1" applyBorder="1" applyAlignment="1">
      <alignment horizontal="left" vertical="center" indent="1"/>
    </xf>
    <xf numFmtId="0" fontId="30" fillId="12" borderId="57" xfId="2" applyFont="1" applyFill="1" applyBorder="1" applyAlignment="1">
      <alignment horizontal="center" vertical="center" wrapText="1"/>
    </xf>
    <xf numFmtId="0" fontId="30" fillId="12" borderId="4" xfId="2" applyFont="1" applyFill="1" applyBorder="1" applyAlignment="1">
      <alignment horizontal="center" vertical="center" wrapText="1"/>
    </xf>
    <xf numFmtId="0" fontId="30" fillId="12" borderId="58" xfId="2" applyFont="1" applyFill="1" applyBorder="1" applyAlignment="1">
      <alignment horizontal="center" vertical="center" wrapText="1"/>
    </xf>
    <xf numFmtId="0" fontId="30" fillId="12" borderId="12" xfId="2" applyFont="1" applyFill="1" applyBorder="1" applyAlignment="1">
      <alignment horizontal="center" vertical="center" wrapText="1"/>
    </xf>
    <xf numFmtId="0" fontId="30" fillId="12" borderId="61" xfId="2" applyFont="1" applyFill="1" applyBorder="1" applyAlignment="1">
      <alignment horizontal="center" vertical="center" wrapText="1"/>
    </xf>
    <xf numFmtId="0" fontId="30" fillId="12" borderId="8" xfId="2" applyFont="1" applyFill="1" applyBorder="1" applyAlignment="1">
      <alignment horizontal="center" vertical="center" wrapText="1"/>
    </xf>
    <xf numFmtId="0" fontId="30" fillId="12" borderId="82" xfId="2" applyFont="1" applyFill="1" applyBorder="1" applyAlignment="1">
      <alignment horizontal="left" vertical="center" indent="1"/>
    </xf>
    <xf numFmtId="0" fontId="30" fillId="12" borderId="20" xfId="2" applyFont="1" applyFill="1" applyBorder="1" applyAlignment="1">
      <alignment horizontal="left" vertical="center" indent="1"/>
    </xf>
    <xf numFmtId="0" fontId="30" fillId="12" borderId="42" xfId="2" applyFont="1" applyFill="1" applyBorder="1" applyAlignment="1">
      <alignment horizontal="center" vertical="center" wrapText="1"/>
    </xf>
    <xf numFmtId="0" fontId="30" fillId="12" borderId="43" xfId="2" applyFont="1" applyFill="1" applyBorder="1" applyAlignment="1">
      <alignment horizontal="center" vertical="center" wrapText="1"/>
    </xf>
    <xf numFmtId="0" fontId="30" fillId="12" borderId="44" xfId="2" applyFont="1" applyFill="1" applyBorder="1" applyAlignment="1">
      <alignment horizontal="center" vertical="center" wrapText="1"/>
    </xf>
    <xf numFmtId="0" fontId="30" fillId="12" borderId="21" xfId="2" applyFont="1" applyFill="1" applyBorder="1" applyAlignment="1">
      <alignment horizontal="center" vertical="center" wrapText="1"/>
    </xf>
    <xf numFmtId="0" fontId="30" fillId="12" borderId="23" xfId="2" applyFont="1" applyFill="1" applyBorder="1" applyAlignment="1">
      <alignment horizontal="center" vertical="center" wrapText="1"/>
    </xf>
    <xf numFmtId="0" fontId="6" fillId="12" borderId="61" xfId="2" applyFont="1" applyFill="1" applyBorder="1" applyAlignment="1">
      <alignment horizontal="left" vertical="center"/>
    </xf>
    <xf numFmtId="0" fontId="6" fillId="12" borderId="7" xfId="2" applyFont="1" applyFill="1" applyBorder="1" applyAlignment="1">
      <alignment horizontal="left" vertical="center"/>
    </xf>
    <xf numFmtId="0" fontId="6" fillId="12" borderId="62" xfId="2" applyFont="1" applyFill="1" applyBorder="1" applyAlignment="1">
      <alignment horizontal="left" vertical="center"/>
    </xf>
    <xf numFmtId="0" fontId="30" fillId="12" borderId="15" xfId="2" applyFont="1" applyFill="1" applyBorder="1" applyAlignment="1">
      <alignment vertical="center" shrinkToFit="1"/>
    </xf>
    <xf numFmtId="0" fontId="30" fillId="12" borderId="20" xfId="2" applyFont="1" applyFill="1" applyBorder="1" applyAlignment="1">
      <alignment vertical="center" shrinkToFit="1"/>
    </xf>
    <xf numFmtId="0" fontId="30" fillId="12" borderId="16" xfId="2" applyFont="1" applyFill="1" applyBorder="1" applyAlignment="1">
      <alignment vertical="center" shrinkToFit="1"/>
    </xf>
    <xf numFmtId="0" fontId="43" fillId="0" borderId="10" xfId="2" applyFont="1" applyBorder="1" applyAlignment="1" applyProtection="1">
      <alignment horizontal="center" vertical="center" shrinkToFit="1"/>
      <protection locked="0"/>
    </xf>
    <xf numFmtId="0" fontId="43" fillId="0" borderId="25" xfId="2" applyFont="1" applyBorder="1" applyAlignment="1" applyProtection="1">
      <alignment horizontal="center" vertical="center" shrinkToFit="1"/>
      <protection locked="0"/>
    </xf>
    <xf numFmtId="0" fontId="43" fillId="11" borderId="10" xfId="2" applyFont="1" applyFill="1" applyBorder="1" applyAlignment="1">
      <alignment horizontal="center" vertical="center"/>
    </xf>
    <xf numFmtId="0" fontId="43" fillId="11" borderId="25" xfId="2" applyFont="1" applyFill="1" applyBorder="1" applyAlignment="1">
      <alignment horizontal="center" vertical="center"/>
    </xf>
    <xf numFmtId="0" fontId="30" fillId="12" borderId="70" xfId="2" applyFont="1" applyFill="1" applyBorder="1" applyAlignment="1">
      <alignment horizontal="left" vertical="center" shrinkToFit="1"/>
    </xf>
    <xf numFmtId="0" fontId="30" fillId="12" borderId="71" xfId="2" applyFont="1" applyFill="1" applyBorder="1" applyAlignment="1">
      <alignment horizontal="left" vertical="center" shrinkToFit="1"/>
    </xf>
    <xf numFmtId="0" fontId="30" fillId="12" borderId="57" xfId="2" applyFont="1" applyFill="1" applyBorder="1" applyAlignment="1">
      <alignment horizontal="center" vertical="center"/>
    </xf>
    <xf numFmtId="0" fontId="30" fillId="12" borderId="4" xfId="2" applyFont="1" applyFill="1" applyBorder="1" applyAlignment="1">
      <alignment horizontal="center" vertical="center"/>
    </xf>
    <xf numFmtId="0" fontId="30" fillId="12" borderId="58" xfId="2" applyFont="1" applyFill="1" applyBorder="1" applyAlignment="1">
      <alignment horizontal="center" vertical="center"/>
    </xf>
    <xf numFmtId="0" fontId="30" fillId="12" borderId="12" xfId="2" applyFont="1" applyFill="1" applyBorder="1" applyAlignment="1">
      <alignment horizontal="center" vertical="center"/>
    </xf>
    <xf numFmtId="0" fontId="30" fillId="12" borderId="61" xfId="2" applyFont="1" applyFill="1" applyBorder="1" applyAlignment="1">
      <alignment horizontal="center" vertical="center"/>
    </xf>
    <xf numFmtId="0" fontId="30" fillId="12" borderId="8" xfId="2" applyFont="1" applyFill="1" applyBorder="1" applyAlignment="1">
      <alignment horizontal="center" vertical="center"/>
    </xf>
    <xf numFmtId="0" fontId="30" fillId="12" borderId="2" xfId="2" applyFont="1" applyFill="1" applyBorder="1" applyAlignment="1">
      <alignment vertical="center" wrapText="1"/>
    </xf>
    <xf numFmtId="0" fontId="30" fillId="12" borderId="3" xfId="2" applyFont="1" applyFill="1" applyBorder="1" applyAlignment="1">
      <alignment vertical="center" wrapText="1"/>
    </xf>
    <xf numFmtId="0" fontId="30" fillId="12" borderId="59" xfId="2" applyFont="1" applyFill="1" applyBorder="1" applyAlignment="1">
      <alignment vertical="center" wrapText="1"/>
    </xf>
    <xf numFmtId="0" fontId="30" fillId="12" borderId="1" xfId="2" applyFont="1" applyFill="1" applyBorder="1" applyAlignment="1">
      <alignment vertical="center" wrapText="1"/>
    </xf>
    <xf numFmtId="0" fontId="30" fillId="12" borderId="0" xfId="2" applyFont="1" applyFill="1" applyAlignment="1">
      <alignment vertical="center" wrapText="1"/>
    </xf>
    <xf numFmtId="0" fontId="30" fillId="12" borderId="60" xfId="2" applyFont="1" applyFill="1" applyBorder="1" applyAlignment="1">
      <alignment vertical="center" wrapText="1"/>
    </xf>
    <xf numFmtId="0" fontId="30" fillId="12" borderId="6" xfId="2" applyFont="1" applyFill="1" applyBorder="1" applyAlignment="1">
      <alignment vertical="center" wrapText="1"/>
    </xf>
    <xf numFmtId="0" fontId="30" fillId="12" borderId="7" xfId="2" applyFont="1" applyFill="1" applyBorder="1" applyAlignment="1">
      <alignment vertical="center" wrapText="1"/>
    </xf>
    <xf numFmtId="0" fontId="30" fillId="12" borderId="62" xfId="2" applyFont="1" applyFill="1" applyBorder="1" applyAlignment="1">
      <alignment vertical="center" wrapText="1"/>
    </xf>
    <xf numFmtId="0" fontId="30" fillId="12" borderId="15" xfId="2" applyFont="1" applyFill="1" applyBorder="1" applyAlignment="1">
      <alignment horizontal="left" vertical="center"/>
    </xf>
    <xf numFmtId="0" fontId="30" fillId="12" borderId="20" xfId="2" applyFont="1" applyFill="1" applyBorder="1" applyAlignment="1">
      <alignment horizontal="left" vertical="center"/>
    </xf>
    <xf numFmtId="0" fontId="30" fillId="12" borderId="16" xfId="2" applyFont="1" applyFill="1" applyBorder="1" applyAlignment="1">
      <alignment horizontal="left" vertical="center"/>
    </xf>
    <xf numFmtId="0" fontId="43" fillId="0" borderId="15" xfId="2" applyFont="1" applyBorder="1" applyAlignment="1">
      <alignment horizontal="center" vertical="center"/>
    </xf>
    <xf numFmtId="0" fontId="43" fillId="0" borderId="20" xfId="2" applyFont="1" applyBorder="1" applyAlignment="1">
      <alignment horizontal="center" vertical="center"/>
    </xf>
    <xf numFmtId="0" fontId="43" fillId="0" borderId="56" xfId="2" applyFont="1" applyBorder="1" applyAlignment="1">
      <alignment horizontal="center" vertical="center"/>
    </xf>
    <xf numFmtId="0" fontId="40" fillId="12" borderId="63" xfId="2" applyFont="1" applyFill="1" applyBorder="1" applyAlignment="1">
      <alignment horizontal="center" vertical="center"/>
    </xf>
    <xf numFmtId="0" fontId="40" fillId="12" borderId="64" xfId="2" applyFont="1" applyFill="1" applyBorder="1" applyAlignment="1">
      <alignment horizontal="center" vertical="center"/>
    </xf>
    <xf numFmtId="0" fontId="30" fillId="12" borderId="49" xfId="2" applyFont="1" applyFill="1" applyBorder="1" applyAlignment="1">
      <alignment horizontal="center" vertical="center"/>
    </xf>
    <xf numFmtId="0" fontId="43" fillId="0" borderId="21" xfId="2" applyFont="1" applyBorder="1" applyAlignment="1" applyProtection="1">
      <alignment horizontal="left" vertical="center" shrinkToFit="1"/>
      <protection locked="0"/>
    </xf>
    <xf numFmtId="0" fontId="43" fillId="0" borderId="38" xfId="2" applyFont="1" applyBorder="1" applyAlignment="1" applyProtection="1">
      <alignment horizontal="left" vertical="center" shrinkToFit="1"/>
      <protection locked="0"/>
    </xf>
    <xf numFmtId="0" fontId="43" fillId="0" borderId="23" xfId="2" applyFont="1" applyBorder="1" applyAlignment="1">
      <alignment horizontal="left" vertical="center" shrinkToFit="1"/>
    </xf>
    <xf numFmtId="0" fontId="43" fillId="0" borderId="40" xfId="2" applyFont="1" applyBorder="1" applyAlignment="1">
      <alignment horizontal="left" vertical="center" shrinkToFit="1"/>
    </xf>
    <xf numFmtId="0" fontId="30" fillId="12" borderId="17" xfId="2" applyFont="1" applyFill="1" applyBorder="1">
      <alignment vertical="center"/>
    </xf>
    <xf numFmtId="0" fontId="43" fillId="0" borderId="17" xfId="2" applyFont="1" applyBorder="1" applyAlignment="1">
      <alignment horizontal="left" vertical="center" shrinkToFit="1"/>
    </xf>
    <xf numFmtId="0" fontId="43" fillId="0" borderId="15" xfId="2" applyFont="1" applyBorder="1" applyAlignment="1">
      <alignment vertical="center" shrinkToFit="1"/>
    </xf>
    <xf numFmtId="0" fontId="43" fillId="0" borderId="20" xfId="2" applyFont="1" applyBorder="1" applyAlignment="1">
      <alignment vertical="center" shrinkToFit="1"/>
    </xf>
    <xf numFmtId="0" fontId="43" fillId="0" borderId="56" xfId="2" applyFont="1" applyBorder="1" applyAlignment="1">
      <alignment vertical="center" shrinkToFit="1"/>
    </xf>
    <xf numFmtId="0" fontId="30" fillId="12" borderId="49" xfId="2" applyFont="1" applyFill="1" applyBorder="1" applyAlignment="1">
      <alignment horizontal="center" vertical="center" wrapText="1"/>
    </xf>
    <xf numFmtId="0" fontId="43" fillId="0" borderId="51" xfId="2" applyFont="1" applyBorder="1" applyAlignment="1">
      <alignment horizontal="left" vertical="center" shrinkToFit="1"/>
    </xf>
    <xf numFmtId="0" fontId="43" fillId="0" borderId="41" xfId="2" applyFont="1" applyBorder="1" applyAlignment="1">
      <alignment horizontal="left" vertical="center" shrinkToFit="1"/>
    </xf>
    <xf numFmtId="0" fontId="43" fillId="0" borderId="22" xfId="2" applyFont="1" applyBorder="1" applyAlignment="1">
      <alignment horizontal="left" vertical="center" shrinkToFit="1"/>
    </xf>
    <xf numFmtId="0" fontId="43" fillId="0" borderId="39" xfId="2" applyFont="1" applyBorder="1" applyAlignment="1">
      <alignment horizontal="left" vertical="center" shrinkToFit="1"/>
    </xf>
    <xf numFmtId="0" fontId="43" fillId="0" borderId="65" xfId="2" applyFont="1" applyBorder="1" applyAlignment="1" applyProtection="1">
      <alignment horizontal="center" vertical="center"/>
      <protection locked="0"/>
    </xf>
    <xf numFmtId="0" fontId="43" fillId="0" borderId="64" xfId="2" applyFont="1" applyBorder="1" applyAlignment="1" applyProtection="1">
      <alignment horizontal="center" vertical="center"/>
      <protection locked="0"/>
    </xf>
    <xf numFmtId="0" fontId="43" fillId="0" borderId="66" xfId="2" applyFont="1" applyBorder="1" applyAlignment="1" applyProtection="1">
      <alignment horizontal="center" vertical="center"/>
      <protection locked="0"/>
    </xf>
    <xf numFmtId="0" fontId="43" fillId="0" borderId="86" xfId="2" applyFont="1" applyBorder="1" applyAlignment="1">
      <alignment horizontal="left" vertical="center" shrinkToFit="1"/>
    </xf>
    <xf numFmtId="0" fontId="43" fillId="0" borderId="87" xfId="2" applyFont="1" applyBorder="1" applyAlignment="1">
      <alignment horizontal="left" vertical="center" shrinkToFit="1"/>
    </xf>
    <xf numFmtId="0" fontId="41" fillId="12" borderId="65" xfId="2" applyFont="1" applyFill="1" applyBorder="1">
      <alignment vertical="center"/>
    </xf>
    <xf numFmtId="0" fontId="41" fillId="12" borderId="64" xfId="2" applyFont="1" applyFill="1" applyBorder="1">
      <alignment vertical="center"/>
    </xf>
    <xf numFmtId="0" fontId="41" fillId="12" borderId="99" xfId="2" applyFont="1" applyFill="1" applyBorder="1">
      <alignment vertical="center"/>
    </xf>
    <xf numFmtId="0" fontId="43" fillId="0" borderId="9" xfId="2" applyFont="1" applyBorder="1" applyAlignment="1">
      <alignment horizontal="left" vertical="center" shrinkToFit="1"/>
    </xf>
    <xf numFmtId="0" fontId="43" fillId="0" borderId="6" xfId="2" applyFont="1" applyBorder="1" applyAlignment="1" applyProtection="1">
      <alignment horizontal="center" vertical="center" shrinkToFit="1"/>
      <protection locked="0"/>
    </xf>
    <xf numFmtId="0" fontId="43" fillId="0" borderId="7" xfId="2" applyFont="1" applyBorder="1" applyAlignment="1" applyProtection="1">
      <alignment horizontal="center" vertical="center" shrinkToFit="1"/>
      <protection locked="0"/>
    </xf>
    <xf numFmtId="0" fontId="6" fillId="0" borderId="28" xfId="2" applyFont="1" applyBorder="1" applyAlignment="1" applyProtection="1">
      <alignment vertical="center" shrinkToFit="1"/>
      <protection locked="0"/>
    </xf>
    <xf numFmtId="0" fontId="6" fillId="0" borderId="37" xfId="2" applyFont="1" applyBorder="1" applyAlignment="1" applyProtection="1">
      <alignment vertical="center" shrinkToFit="1"/>
      <protection locked="0"/>
    </xf>
    <xf numFmtId="0" fontId="6" fillId="0" borderId="37" xfId="2" applyFont="1" applyBorder="1" applyAlignment="1">
      <alignment vertical="center" shrinkToFit="1"/>
    </xf>
    <xf numFmtId="0" fontId="6" fillId="0" borderId="33" xfId="2" applyFont="1" applyBorder="1" applyAlignment="1">
      <alignment vertical="center" shrinkToFit="1"/>
    </xf>
    <xf numFmtId="49" fontId="6" fillId="0" borderId="18" xfId="2" applyNumberFormat="1" applyFont="1" applyBorder="1" applyAlignment="1" applyProtection="1">
      <alignment vertical="center" shrinkToFit="1"/>
      <protection locked="0"/>
    </xf>
    <xf numFmtId="49" fontId="6" fillId="0" borderId="26" xfId="2" applyNumberFormat="1" applyFont="1" applyBorder="1" applyAlignment="1" applyProtection="1">
      <alignment vertical="center" shrinkToFit="1"/>
      <protection locked="0"/>
    </xf>
    <xf numFmtId="49" fontId="6" fillId="0" borderId="34" xfId="2" applyNumberFormat="1" applyFont="1" applyBorder="1" applyAlignment="1" applyProtection="1">
      <alignment vertical="center" shrinkToFit="1"/>
      <protection locked="0"/>
    </xf>
    <xf numFmtId="49" fontId="6" fillId="0" borderId="31" xfId="2" applyNumberFormat="1" applyFont="1" applyBorder="1" applyAlignment="1" applyProtection="1">
      <alignment vertical="center" shrinkToFit="1"/>
      <protection locked="0"/>
    </xf>
    <xf numFmtId="49" fontId="6" fillId="0" borderId="73" xfId="2" applyNumberFormat="1" applyFont="1" applyBorder="1" applyAlignment="1" applyProtection="1">
      <alignment vertical="center" shrinkToFit="1"/>
      <protection locked="0"/>
    </xf>
    <xf numFmtId="49" fontId="6" fillId="0" borderId="74" xfId="2" applyNumberFormat="1" applyFont="1" applyBorder="1" applyAlignment="1" applyProtection="1">
      <alignment vertical="center" shrinkToFit="1"/>
      <protection locked="0"/>
    </xf>
    <xf numFmtId="49" fontId="6" fillId="0" borderId="10" xfId="2" applyNumberFormat="1" applyFont="1" applyBorder="1" applyAlignment="1" applyProtection="1">
      <alignment vertical="center" shrinkToFit="1"/>
      <protection locked="0"/>
    </xf>
    <xf numFmtId="49" fontId="6" fillId="0" borderId="25" xfId="2" applyNumberFormat="1" applyFont="1" applyBorder="1" applyAlignment="1" applyProtection="1">
      <alignment vertical="center" shrinkToFit="1"/>
      <protection locked="0"/>
    </xf>
    <xf numFmtId="49" fontId="6" fillId="0" borderId="29" xfId="2" applyNumberFormat="1" applyFont="1" applyBorder="1" applyAlignment="1" applyProtection="1">
      <alignment vertical="center" shrinkToFit="1"/>
      <protection locked="0"/>
    </xf>
    <xf numFmtId="49" fontId="6" fillId="0" borderId="15" xfId="2" applyNumberFormat="1" applyFont="1" applyBorder="1" applyAlignment="1" applyProtection="1">
      <alignment horizontal="left" vertical="center" shrinkToFit="1"/>
      <protection locked="0"/>
    </xf>
    <xf numFmtId="49" fontId="6" fillId="0" borderId="16" xfId="2" applyNumberFormat="1" applyFont="1" applyBorder="1" applyAlignment="1" applyProtection="1">
      <alignment horizontal="left" vertical="center" shrinkToFit="1"/>
      <protection locked="0"/>
    </xf>
    <xf numFmtId="49" fontId="6" fillId="0" borderId="17" xfId="2" applyNumberFormat="1" applyFont="1" applyBorder="1" applyAlignment="1" applyProtection="1">
      <alignment horizontal="left" vertical="center" shrinkToFit="1"/>
      <protection locked="0"/>
    </xf>
    <xf numFmtId="0" fontId="30" fillId="12" borderId="92" xfId="2" applyFont="1" applyFill="1" applyBorder="1" applyAlignment="1">
      <alignment horizontal="center" vertical="center" wrapText="1"/>
    </xf>
    <xf numFmtId="0" fontId="30" fillId="12" borderId="93" xfId="2" applyFont="1" applyFill="1" applyBorder="1" applyAlignment="1">
      <alignment horizontal="center" vertical="center" wrapText="1"/>
    </xf>
    <xf numFmtId="0" fontId="30" fillId="12" borderId="94" xfId="2" applyFont="1" applyFill="1" applyBorder="1" applyAlignment="1">
      <alignment horizontal="center" vertical="center" wrapText="1"/>
    </xf>
    <xf numFmtId="0" fontId="30" fillId="12" borderId="83" xfId="2" applyFont="1" applyFill="1" applyBorder="1" applyAlignment="1">
      <alignment horizontal="center" vertical="center"/>
    </xf>
    <xf numFmtId="0" fontId="30" fillId="12" borderId="88" xfId="2" applyFont="1" applyFill="1" applyBorder="1" applyAlignment="1">
      <alignment horizontal="center" vertical="center"/>
    </xf>
    <xf numFmtId="0" fontId="30" fillId="12" borderId="89" xfId="2" applyFont="1" applyFill="1" applyBorder="1" applyAlignment="1">
      <alignment vertical="center" wrapText="1"/>
    </xf>
    <xf numFmtId="0" fontId="30" fillId="12" borderId="84" xfId="2" applyFont="1" applyFill="1" applyBorder="1" applyAlignment="1">
      <alignment vertical="center" wrapText="1"/>
    </xf>
    <xf numFmtId="0" fontId="30" fillId="12" borderId="85" xfId="2" applyFont="1" applyFill="1" applyBorder="1" applyAlignment="1">
      <alignment vertical="center" wrapText="1"/>
    </xf>
    <xf numFmtId="0" fontId="6" fillId="0" borderId="15" xfId="2" applyFont="1" applyBorder="1" applyAlignment="1" applyProtection="1">
      <alignment horizontal="center" vertical="center"/>
      <protection locked="0"/>
    </xf>
    <xf numFmtId="0" fontId="6" fillId="0" borderId="20" xfId="2" applyFont="1" applyBorder="1" applyAlignment="1" applyProtection="1">
      <alignment horizontal="center" vertical="center"/>
      <protection locked="0"/>
    </xf>
    <xf numFmtId="0" fontId="6" fillId="0" borderId="56" xfId="2" applyFont="1" applyBorder="1" applyAlignment="1" applyProtection="1">
      <alignment horizontal="center" vertical="center"/>
      <protection locked="0"/>
    </xf>
    <xf numFmtId="0" fontId="30" fillId="12" borderId="17" xfId="2" applyFont="1" applyFill="1" applyBorder="1" applyAlignment="1">
      <alignment horizontal="left" vertical="center"/>
    </xf>
    <xf numFmtId="0" fontId="30" fillId="12" borderId="5" xfId="2" applyFont="1" applyFill="1" applyBorder="1" applyAlignment="1">
      <alignment horizontal="center" vertical="center" wrapText="1"/>
    </xf>
    <xf numFmtId="0" fontId="30" fillId="12" borderId="9" xfId="2" applyFont="1" applyFill="1" applyBorder="1" applyAlignment="1">
      <alignment horizontal="center" vertical="center" wrapText="1"/>
    </xf>
    <xf numFmtId="49" fontId="6" fillId="0" borderId="10" xfId="2" applyNumberFormat="1" applyFont="1" applyBorder="1" applyAlignment="1" applyProtection="1">
      <alignment horizontal="left" vertical="center" shrinkToFit="1"/>
      <protection locked="0"/>
    </xf>
    <xf numFmtId="49" fontId="6" fillId="0" borderId="25" xfId="2" applyNumberFormat="1" applyFont="1" applyBorder="1" applyAlignment="1" applyProtection="1">
      <alignment horizontal="left" vertical="center" shrinkToFit="1"/>
      <protection locked="0"/>
    </xf>
    <xf numFmtId="49" fontId="6" fillId="0" borderId="29" xfId="2" applyNumberFormat="1" applyFont="1" applyBorder="1" applyAlignment="1" applyProtection="1">
      <alignment horizontal="left" vertical="center" shrinkToFit="1"/>
      <protection locked="0"/>
    </xf>
    <xf numFmtId="49" fontId="6" fillId="0" borderId="13" xfId="2" applyNumberFormat="1" applyFont="1" applyBorder="1" applyAlignment="1" applyProtection="1">
      <alignment horizontal="left" vertical="center" shrinkToFit="1"/>
      <protection locked="0"/>
    </xf>
    <xf numFmtId="49" fontId="6" fillId="0" borderId="27" xfId="2" applyNumberFormat="1" applyFont="1" applyBorder="1" applyAlignment="1" applyProtection="1">
      <alignment horizontal="left" vertical="center" shrinkToFit="1"/>
      <protection locked="0"/>
    </xf>
    <xf numFmtId="49" fontId="6" fillId="0" borderId="30" xfId="2" applyNumberFormat="1" applyFont="1" applyBorder="1" applyAlignment="1" applyProtection="1">
      <alignment horizontal="left" vertical="center" shrinkToFit="1"/>
      <protection locked="0"/>
    </xf>
    <xf numFmtId="49" fontId="6" fillId="0" borderId="15" xfId="2" applyNumberFormat="1" applyFont="1" applyBorder="1" applyAlignment="1" applyProtection="1">
      <alignment vertical="center" shrinkToFit="1"/>
      <protection locked="0"/>
    </xf>
    <xf numFmtId="49" fontId="6" fillId="0" borderId="20" xfId="2" applyNumberFormat="1" applyFont="1" applyBorder="1" applyAlignment="1" applyProtection="1">
      <alignment vertical="center" shrinkToFit="1"/>
      <protection locked="0"/>
    </xf>
    <xf numFmtId="49" fontId="6" fillId="0" borderId="56" xfId="2" applyNumberFormat="1" applyFont="1" applyBorder="1" applyAlignment="1" applyProtection="1">
      <alignment vertical="center" shrinkToFit="1"/>
      <protection locked="0"/>
    </xf>
    <xf numFmtId="0" fontId="15" fillId="0" borderId="0" xfId="2" applyFont="1" applyAlignment="1">
      <alignment horizontal="left" vertical="center" wrapText="1"/>
    </xf>
    <xf numFmtId="0" fontId="29" fillId="4" borderId="17" xfId="0" applyFont="1" applyFill="1" applyBorder="1" applyAlignment="1">
      <alignment horizontal="center" vertical="center" shrinkToFit="1"/>
    </xf>
    <xf numFmtId="0" fontId="29" fillId="0" borderId="17" xfId="0" applyFont="1" applyBorder="1" applyAlignment="1">
      <alignment horizontal="center" vertical="center" shrinkToFit="1"/>
    </xf>
    <xf numFmtId="0" fontId="35" fillId="0" borderId="0" xfId="0" applyFont="1" applyAlignment="1">
      <alignment vertical="center" shrinkToFit="1"/>
    </xf>
    <xf numFmtId="0" fontId="52" fillId="0" borderId="0" xfId="0" applyFont="1" applyAlignment="1">
      <alignment vertical="center" shrinkToFit="1"/>
    </xf>
    <xf numFmtId="0" fontId="32" fillId="0" borderId="5" xfId="0" applyFont="1" applyBorder="1" applyAlignment="1">
      <alignment horizontal="left" vertical="center" shrinkToFit="1"/>
    </xf>
    <xf numFmtId="6" fontId="48" fillId="4" borderId="24" xfId="4" applyFont="1" applyFill="1" applyBorder="1" applyAlignment="1" applyProtection="1">
      <alignment horizontal="right" vertical="center" shrinkToFit="1"/>
    </xf>
    <xf numFmtId="6" fontId="48" fillId="4" borderId="9" xfId="4" applyFont="1" applyFill="1" applyBorder="1" applyAlignment="1" applyProtection="1">
      <alignment horizontal="right" vertical="center" shrinkToFit="1"/>
    </xf>
    <xf numFmtId="6" fontId="48" fillId="4" borderId="36" xfId="4" applyFont="1" applyFill="1" applyBorder="1" applyAlignment="1" applyProtection="1">
      <alignment horizontal="right" vertical="center" shrinkToFit="1"/>
    </xf>
    <xf numFmtId="6" fontId="48" fillId="4" borderId="7" xfId="4" applyFont="1" applyFill="1" applyBorder="1" applyAlignment="1" applyProtection="1">
      <alignment horizontal="right" vertical="center" shrinkToFit="1"/>
    </xf>
    <xf numFmtId="6" fontId="48" fillId="4" borderId="4" xfId="4" applyFont="1" applyFill="1" applyBorder="1" applyAlignment="1" applyProtection="1">
      <alignment horizontal="right" vertical="center" shrinkToFit="1"/>
    </xf>
    <xf numFmtId="6" fontId="48" fillId="4" borderId="8" xfId="4" applyFont="1" applyFill="1" applyBorder="1" applyAlignment="1" applyProtection="1">
      <alignment horizontal="right" vertical="center" shrinkToFit="1"/>
    </xf>
    <xf numFmtId="0" fontId="29" fillId="0" borderId="17" xfId="0" applyFont="1" applyBorder="1" applyAlignment="1">
      <alignment vertical="center" wrapText="1" shrinkToFit="1"/>
    </xf>
    <xf numFmtId="6" fontId="48" fillId="4" borderId="3" xfId="4" applyFont="1" applyFill="1" applyBorder="1" applyAlignment="1" applyProtection="1">
      <alignment horizontal="right" vertical="center" shrinkToFit="1"/>
    </xf>
    <xf numFmtId="6" fontId="48" fillId="4" borderId="5" xfId="4" applyFont="1" applyFill="1" applyBorder="1" applyAlignment="1" applyProtection="1">
      <alignment horizontal="right" vertical="center" shrinkToFit="1"/>
    </xf>
    <xf numFmtId="6" fontId="48" fillId="4" borderId="0" xfId="4" applyFont="1" applyFill="1" applyBorder="1" applyAlignment="1" applyProtection="1">
      <alignment horizontal="right" vertical="center" shrinkToFit="1"/>
    </xf>
    <xf numFmtId="6" fontId="48" fillId="4" borderId="12" xfId="4" applyFont="1" applyFill="1" applyBorder="1" applyAlignment="1" applyProtection="1">
      <alignment horizontal="right" vertical="center" shrinkToFit="1"/>
    </xf>
    <xf numFmtId="6" fontId="48" fillId="4" borderId="2" xfId="4" applyFont="1" applyFill="1" applyBorder="1" applyAlignment="1" applyProtection="1">
      <alignment horizontal="right" vertical="center" shrinkToFit="1"/>
    </xf>
    <xf numFmtId="6" fontId="48" fillId="4" borderId="113" xfId="4" applyFont="1" applyFill="1" applyBorder="1" applyAlignment="1" applyProtection="1">
      <alignment horizontal="right" vertical="center" shrinkToFit="1"/>
    </xf>
    <xf numFmtId="6" fontId="48" fillId="4" borderId="20" xfId="4" applyFont="1" applyFill="1" applyBorder="1" applyAlignment="1" applyProtection="1">
      <alignment horizontal="right" vertical="center" shrinkToFit="1"/>
    </xf>
    <xf numFmtId="6" fontId="48" fillId="4" borderId="16" xfId="4" applyFont="1" applyFill="1" applyBorder="1" applyAlignment="1" applyProtection="1">
      <alignment horizontal="right" vertical="center" shrinkToFit="1"/>
    </xf>
    <xf numFmtId="6" fontId="48" fillId="4" borderId="98" xfId="4" applyFont="1" applyFill="1" applyBorder="1" applyAlignment="1" applyProtection="1">
      <alignment horizontal="right" vertical="center" shrinkToFit="1"/>
    </xf>
    <xf numFmtId="0" fontId="50" fillId="0" borderId="0" xfId="3" applyFont="1" applyAlignment="1" applyProtection="1">
      <alignment vertical="center"/>
      <protection locked="0"/>
    </xf>
    <xf numFmtId="0" fontId="50" fillId="0" borderId="0" xfId="3" applyFont="1" applyAlignment="1" applyProtection="1">
      <alignment horizontal="left" vertical="center" shrinkToFit="1"/>
      <protection locked="0"/>
    </xf>
    <xf numFmtId="6" fontId="48" fillId="4" borderId="1" xfId="4" applyFont="1" applyFill="1" applyBorder="1" applyAlignment="1" applyProtection="1">
      <alignment horizontal="right" vertical="center" shrinkToFit="1"/>
    </xf>
    <xf numFmtId="6" fontId="48" fillId="4" borderId="6" xfId="4" applyFont="1" applyFill="1" applyBorder="1" applyAlignment="1" applyProtection="1">
      <alignment horizontal="right" vertical="center" shrinkToFit="1"/>
    </xf>
    <xf numFmtId="6" fontId="48" fillId="4" borderId="2" xfId="4" quotePrefix="1" applyFont="1" applyFill="1" applyBorder="1" applyAlignment="1" applyProtection="1">
      <alignment horizontal="right" vertical="center" shrinkToFit="1"/>
    </xf>
    <xf numFmtId="6" fontId="48" fillId="4" borderId="1" xfId="4" quotePrefix="1" applyFont="1" applyFill="1" applyBorder="1" applyAlignment="1" applyProtection="1">
      <alignment horizontal="right" vertical="center" shrinkToFit="1"/>
    </xf>
    <xf numFmtId="6" fontId="48" fillId="4" borderId="6" xfId="4" quotePrefix="1" applyFont="1" applyFill="1" applyBorder="1" applyAlignment="1" applyProtection="1">
      <alignment horizontal="right" vertical="center" shrinkToFit="1"/>
    </xf>
    <xf numFmtId="0" fontId="11" fillId="0" borderId="0" xfId="0" applyFont="1" applyAlignment="1">
      <alignment vertical="top" wrapText="1"/>
    </xf>
    <xf numFmtId="0" fontId="29" fillId="0" borderId="2" xfId="0" applyFont="1" applyBorder="1" applyAlignment="1">
      <alignment vertical="center" wrapText="1" shrinkToFit="1"/>
    </xf>
    <xf numFmtId="0" fontId="29" fillId="0" borderId="4" xfId="0" applyFont="1" applyBorder="1" applyAlignment="1">
      <alignment vertical="center" wrapText="1" shrinkToFit="1"/>
    </xf>
    <xf numFmtId="0" fontId="29" fillId="0" borderId="6" xfId="0" applyFont="1" applyBorder="1" applyAlignment="1">
      <alignment vertical="center" wrapText="1" shrinkToFit="1"/>
    </xf>
    <xf numFmtId="0" fontId="29" fillId="0" borderId="8" xfId="0" applyFont="1" applyBorder="1" applyAlignment="1">
      <alignment vertical="center" wrapText="1" shrinkToFit="1"/>
    </xf>
    <xf numFmtId="0" fontId="29" fillId="0" borderId="2" xfId="0" applyFont="1" applyBorder="1" applyAlignment="1">
      <alignment horizontal="left" vertical="center" wrapText="1" shrinkToFit="1"/>
    </xf>
    <xf numFmtId="0" fontId="29" fillId="0" borderId="4" xfId="0" applyFont="1" applyBorder="1" applyAlignment="1">
      <alignment horizontal="left" vertical="center" wrapText="1" shrinkToFit="1"/>
    </xf>
    <xf numFmtId="0" fontId="29" fillId="0" borderId="1" xfId="0" applyFont="1" applyBorder="1" applyAlignment="1">
      <alignment horizontal="left" vertical="center" wrapText="1" shrinkToFit="1"/>
    </xf>
    <xf numFmtId="0" fontId="29" fillId="0" borderId="12" xfId="0" applyFont="1" applyBorder="1" applyAlignment="1">
      <alignment horizontal="left" vertical="center" wrapText="1" shrinkToFit="1"/>
    </xf>
    <xf numFmtId="0" fontId="29" fillId="0" borderId="6" xfId="0" applyFont="1" applyBorder="1" applyAlignment="1">
      <alignment horizontal="left" vertical="center" wrapText="1" shrinkToFit="1"/>
    </xf>
    <xf numFmtId="0" fontId="29" fillId="0" borderId="8" xfId="0" applyFont="1" applyBorder="1" applyAlignment="1">
      <alignment horizontal="left" vertical="center" wrapText="1" shrinkToFit="1"/>
    </xf>
    <xf numFmtId="0" fontId="29" fillId="0" borderId="15" xfId="0" applyFont="1" applyBorder="1" applyAlignment="1">
      <alignment vertical="center" wrapText="1" shrinkToFit="1"/>
    </xf>
    <xf numFmtId="0" fontId="29" fillId="0" borderId="20" xfId="0" applyFont="1" applyBorder="1" applyAlignment="1">
      <alignment vertical="center" wrapText="1" shrinkToFit="1"/>
    </xf>
    <xf numFmtId="0" fontId="29" fillId="0" borderId="16" xfId="0" applyFont="1" applyBorder="1" applyAlignment="1">
      <alignment vertical="center" wrapText="1" shrinkToFit="1"/>
    </xf>
    <xf numFmtId="0" fontId="32" fillId="0" borderId="15" xfId="0" applyFont="1" applyBorder="1" applyAlignment="1">
      <alignment horizontal="left" vertical="center" wrapText="1" shrinkToFit="1"/>
    </xf>
    <xf numFmtId="0" fontId="32" fillId="0" borderId="20" xfId="0" applyFont="1" applyBorder="1" applyAlignment="1">
      <alignment horizontal="left" vertical="center" wrapText="1" shrinkToFit="1"/>
    </xf>
    <xf numFmtId="0" fontId="32" fillId="0" borderId="16" xfId="0" applyFont="1" applyBorder="1" applyAlignment="1">
      <alignment horizontal="left" vertical="center" wrapText="1" shrinkToFit="1"/>
    </xf>
    <xf numFmtId="0" fontId="29" fillId="0" borderId="5"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5" xfId="0" applyFont="1" applyBorder="1" applyAlignment="1">
      <alignment horizontal="left" vertical="center" wrapText="1" shrinkToFit="1"/>
    </xf>
    <xf numFmtId="0" fontId="29" fillId="0" borderId="24" xfId="0" applyFont="1" applyBorder="1" applyAlignment="1">
      <alignment horizontal="left" vertical="center" wrapText="1" shrinkToFit="1"/>
    </xf>
    <xf numFmtId="0" fontId="29" fillId="0" borderId="9" xfId="0" applyFont="1" applyBorder="1" applyAlignment="1">
      <alignment horizontal="left" vertical="center" wrapText="1" shrinkToFit="1"/>
    </xf>
    <xf numFmtId="0" fontId="2" fillId="0" borderId="17" xfId="0" applyFont="1" applyBorder="1" applyAlignment="1" applyProtection="1">
      <alignment horizontal="center" vertical="center"/>
      <protection hidden="1"/>
    </xf>
    <xf numFmtId="38" fontId="11" fillId="0" borderId="5" xfId="1" applyFont="1" applyFill="1" applyBorder="1" applyAlignment="1" applyProtection="1">
      <alignment horizontal="right" vertical="center" shrinkToFit="1"/>
      <protection hidden="1"/>
    </xf>
    <xf numFmtId="38" fontId="11" fillId="0" borderId="9" xfId="1" applyFont="1" applyFill="1" applyBorder="1" applyAlignment="1" applyProtection="1">
      <alignment horizontal="right" vertical="center" shrinkToFit="1"/>
      <protection hidden="1"/>
    </xf>
    <xf numFmtId="38" fontId="11" fillId="0" borderId="2" xfId="1" applyFont="1" applyFill="1" applyBorder="1" applyAlignment="1" applyProtection="1">
      <alignment horizontal="right" vertical="center" shrinkToFit="1"/>
      <protection hidden="1"/>
    </xf>
    <xf numFmtId="38" fontId="11" fillId="0" borderId="4" xfId="1" applyFont="1" applyFill="1" applyBorder="1" applyAlignment="1" applyProtection="1">
      <alignment horizontal="right" vertical="center" shrinkToFit="1"/>
      <protection hidden="1"/>
    </xf>
    <xf numFmtId="38" fontId="11" fillId="0" borderId="6" xfId="1" applyFont="1" applyFill="1" applyBorder="1" applyAlignment="1" applyProtection="1">
      <alignment horizontal="right" vertical="center" shrinkToFit="1"/>
      <protection hidden="1"/>
    </xf>
    <xf numFmtId="38" fontId="11" fillId="0" borderId="8" xfId="1" applyFont="1" applyFill="1" applyBorder="1" applyAlignment="1" applyProtection="1">
      <alignment horizontal="right" vertical="center" shrinkToFit="1"/>
      <protection hidden="1"/>
    </xf>
    <xf numFmtId="38" fontId="9" fillId="0" borderId="17" xfId="1" applyFont="1" applyFill="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9" fillId="0" borderId="20" xfId="0" applyFont="1" applyBorder="1" applyAlignment="1" applyProtection="1">
      <alignment horizontal="center" vertical="center"/>
      <protection hidden="1"/>
    </xf>
    <xf numFmtId="0" fontId="11" fillId="0" borderId="2" xfId="0" applyFont="1" applyBorder="1" applyAlignment="1" applyProtection="1">
      <alignment horizontal="center" vertical="center" shrinkToFit="1"/>
      <protection hidden="1"/>
    </xf>
    <xf numFmtId="0" fontId="11" fillId="0" borderId="3" xfId="0" applyFont="1" applyBorder="1" applyAlignment="1" applyProtection="1">
      <alignment horizontal="center" vertical="center" shrinkToFit="1"/>
      <protection hidden="1"/>
    </xf>
    <xf numFmtId="0" fontId="11" fillId="0" borderId="4" xfId="0" applyFont="1" applyBorder="1" applyAlignment="1" applyProtection="1">
      <alignment horizontal="center" vertical="center" shrinkToFit="1"/>
      <protection hidden="1"/>
    </xf>
    <xf numFmtId="0" fontId="11" fillId="0" borderId="1" xfId="0" applyFont="1" applyBorder="1" applyAlignment="1" applyProtection="1">
      <alignment horizontal="center" vertical="center" shrinkToFit="1"/>
      <protection hidden="1"/>
    </xf>
    <xf numFmtId="0" fontId="11" fillId="0" borderId="0" xfId="0" applyFont="1" applyAlignment="1" applyProtection="1">
      <alignment horizontal="center" vertical="center" shrinkToFit="1"/>
      <protection hidden="1"/>
    </xf>
    <xf numFmtId="0" fontId="11" fillId="0" borderId="12" xfId="0" applyFont="1" applyBorder="1" applyAlignment="1" applyProtection="1">
      <alignment horizontal="center" vertical="center" shrinkToFit="1"/>
      <protection hidden="1"/>
    </xf>
    <xf numFmtId="0" fontId="11" fillId="0" borderId="6" xfId="0" applyFont="1" applyBorder="1" applyAlignment="1" applyProtection="1">
      <alignment horizontal="center" vertical="center" shrinkToFit="1"/>
      <protection hidden="1"/>
    </xf>
    <xf numFmtId="0" fontId="11" fillId="0" borderId="7" xfId="0" applyFont="1" applyBorder="1" applyAlignment="1" applyProtection="1">
      <alignment horizontal="center" vertical="center" shrinkToFit="1"/>
      <protection hidden="1"/>
    </xf>
    <xf numFmtId="0" fontId="11" fillId="0" borderId="8" xfId="0" applyFont="1" applyBorder="1" applyAlignment="1" applyProtection="1">
      <alignment horizontal="center" vertical="center" shrinkToFit="1"/>
      <protection hidden="1"/>
    </xf>
    <xf numFmtId="0" fontId="11" fillId="0" borderId="3" xfId="0" quotePrefix="1" applyFont="1" applyBorder="1" applyAlignment="1" applyProtection="1">
      <alignment horizontal="left" vertical="center" shrinkToFit="1"/>
      <protection hidden="1"/>
    </xf>
    <xf numFmtId="0" fontId="11" fillId="0" borderId="4" xfId="0" applyFont="1" applyBorder="1" applyAlignment="1" applyProtection="1">
      <alignment horizontal="left" vertical="center" shrinkToFit="1"/>
      <protection hidden="1"/>
    </xf>
    <xf numFmtId="0" fontId="49" fillId="0" borderId="0" xfId="0" applyFont="1" applyAlignment="1" applyProtection="1">
      <alignment horizontal="left" vertical="top" wrapText="1" shrinkToFit="1"/>
      <protection hidden="1"/>
    </xf>
    <xf numFmtId="0" fontId="49" fillId="0" borderId="12" xfId="0" applyFont="1" applyBorder="1" applyAlignment="1" applyProtection="1">
      <alignment horizontal="left" vertical="top" wrapText="1" shrinkToFit="1"/>
      <protection hidden="1"/>
    </xf>
    <xf numFmtId="0" fontId="49" fillId="0" borderId="7" xfId="0" applyFont="1" applyBorder="1" applyAlignment="1" applyProtection="1">
      <alignment horizontal="left" vertical="top" wrapText="1" shrinkToFit="1"/>
      <protection hidden="1"/>
    </xf>
    <xf numFmtId="0" fontId="49" fillId="0" borderId="8" xfId="0" applyFont="1" applyBorder="1" applyAlignment="1" applyProtection="1">
      <alignment horizontal="left" vertical="top" wrapText="1" shrinkToFit="1"/>
      <protection hidden="1"/>
    </xf>
    <xf numFmtId="0" fontId="54" fillId="0" borderId="2" xfId="0" quotePrefix="1" applyFont="1" applyBorder="1" applyAlignment="1" applyProtection="1">
      <alignment horizontal="center" vertical="center" wrapText="1" shrinkToFit="1"/>
      <protection hidden="1"/>
    </xf>
    <xf numFmtId="0" fontId="54" fillId="0" borderId="4" xfId="0" quotePrefix="1" applyFont="1" applyBorder="1" applyAlignment="1" applyProtection="1">
      <alignment horizontal="center" vertical="center" wrapText="1" shrinkToFit="1"/>
      <protection hidden="1"/>
    </xf>
    <xf numFmtId="0" fontId="54" fillId="0" borderId="1" xfId="0" quotePrefix="1" applyFont="1" applyBorder="1" applyAlignment="1" applyProtection="1">
      <alignment horizontal="center" vertical="center" wrapText="1" shrinkToFit="1"/>
      <protection hidden="1"/>
    </xf>
    <xf numFmtId="0" fontId="54" fillId="0" borderId="12" xfId="0" quotePrefix="1" applyFont="1" applyBorder="1" applyAlignment="1" applyProtection="1">
      <alignment horizontal="center" vertical="center" wrapText="1" shrinkToFit="1"/>
      <protection hidden="1"/>
    </xf>
    <xf numFmtId="0" fontId="54" fillId="0" borderId="6" xfId="0" quotePrefix="1" applyFont="1" applyBorder="1" applyAlignment="1" applyProtection="1">
      <alignment horizontal="center" vertical="center" wrapText="1" shrinkToFit="1"/>
      <protection hidden="1"/>
    </xf>
    <xf numFmtId="0" fontId="54" fillId="0" borderId="8" xfId="0" quotePrefix="1" applyFont="1" applyBorder="1" applyAlignment="1" applyProtection="1">
      <alignment horizontal="center" vertical="center" wrapText="1" shrinkToFit="1"/>
      <protection hidden="1"/>
    </xf>
    <xf numFmtId="0" fontId="9" fillId="0" borderId="1"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38" fontId="11" fillId="0" borderId="1" xfId="1" applyFont="1" applyFill="1" applyBorder="1" applyAlignment="1" applyProtection="1">
      <alignment horizontal="right" vertical="center" shrinkToFit="1"/>
      <protection hidden="1"/>
    </xf>
    <xf numFmtId="38" fontId="11" fillId="0" borderId="12" xfId="1" applyFont="1" applyFill="1" applyBorder="1" applyAlignment="1" applyProtection="1">
      <alignment horizontal="right" vertical="center" shrinkToFit="1"/>
      <protection hidden="1"/>
    </xf>
    <xf numFmtId="38" fontId="14" fillId="0" borderId="5" xfId="1" applyFont="1" applyFill="1" applyBorder="1" applyAlignment="1" applyProtection="1">
      <alignment horizontal="center" vertical="center" wrapText="1" shrinkToFit="1"/>
      <protection hidden="1"/>
    </xf>
    <xf numFmtId="38" fontId="14" fillId="0" borderId="24" xfId="1" applyFont="1" applyFill="1" applyBorder="1" applyAlignment="1" applyProtection="1">
      <alignment horizontal="center" vertical="center" wrapText="1" shrinkToFit="1"/>
      <protection hidden="1"/>
    </xf>
    <xf numFmtId="38" fontId="14" fillId="0" borderId="9" xfId="1" applyFont="1" applyFill="1" applyBorder="1" applyAlignment="1" applyProtection="1">
      <alignment horizontal="center" vertical="center" wrapText="1" shrinkToFit="1"/>
      <protection hidden="1"/>
    </xf>
    <xf numFmtId="38" fontId="11" fillId="0" borderId="24" xfId="1" applyFont="1" applyFill="1" applyBorder="1" applyAlignment="1" applyProtection="1">
      <alignment horizontal="right" vertical="center" shrinkToFit="1"/>
      <protection hidden="1"/>
    </xf>
    <xf numFmtId="0" fontId="9" fillId="0" borderId="2"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17" xfId="0" applyFont="1" applyBorder="1" applyAlignment="1" applyProtection="1">
      <alignment horizontal="center" vertical="center"/>
      <protection hidden="1"/>
    </xf>
    <xf numFmtId="0" fontId="9" fillId="0" borderId="5"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9" xfId="0" applyFont="1" applyBorder="1" applyAlignment="1">
      <alignment horizontal="center" vertical="center" textRotation="255"/>
    </xf>
    <xf numFmtId="49" fontId="19" fillId="3" borderId="46" xfId="0" applyNumberFormat="1" applyFont="1" applyFill="1" applyBorder="1" applyAlignment="1" applyProtection="1">
      <alignment vertical="center" shrinkToFit="1"/>
      <protection locked="0"/>
    </xf>
    <xf numFmtId="0" fontId="46" fillId="0" borderId="0" xfId="3" applyProtection="1">
      <alignment vertical="center"/>
      <protection locked="0"/>
    </xf>
    <xf numFmtId="49" fontId="7" fillId="0" borderId="15"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9" fillId="0" borderId="0" xfId="0" applyFont="1" applyAlignment="1" applyProtection="1">
      <alignment horizontal="center" vertical="center"/>
      <protection hidden="1"/>
    </xf>
    <xf numFmtId="0" fontId="11" fillId="0" borderId="15" xfId="0" applyFont="1" applyBorder="1" applyAlignment="1" applyProtection="1">
      <alignment horizontal="center" vertical="center" shrinkToFit="1"/>
      <protection hidden="1"/>
    </xf>
    <xf numFmtId="0" fontId="11" fillId="0" borderId="20" xfId="0" applyFont="1" applyBorder="1" applyAlignment="1" applyProtection="1">
      <alignment horizontal="center" vertical="center" shrinkToFit="1"/>
      <protection hidden="1"/>
    </xf>
    <xf numFmtId="0" fontId="11" fillId="0" borderId="16" xfId="0" applyFont="1" applyBorder="1" applyAlignment="1" applyProtection="1">
      <alignment horizontal="center" vertical="center" shrinkToFit="1"/>
      <protection hidden="1"/>
    </xf>
    <xf numFmtId="0" fontId="7" fillId="0" borderId="15" xfId="0" applyFont="1" applyBorder="1" applyAlignment="1" applyProtection="1">
      <alignment horizontal="center" vertical="center" shrinkToFit="1"/>
      <protection hidden="1"/>
    </xf>
    <xf numFmtId="0" fontId="7" fillId="0" borderId="16" xfId="0" applyFont="1" applyBorder="1" applyAlignment="1" applyProtection="1">
      <alignment horizontal="center" vertical="center" shrinkToFit="1"/>
      <protection hidden="1"/>
    </xf>
    <xf numFmtId="0" fontId="12" fillId="0" borderId="3" xfId="0" applyFont="1" applyBorder="1" applyAlignment="1" applyProtection="1">
      <alignment vertical="top" wrapText="1"/>
      <protection hidden="1"/>
    </xf>
    <xf numFmtId="0" fontId="12" fillId="0" borderId="0" xfId="0" applyFont="1" applyAlignment="1" applyProtection="1">
      <alignment vertical="top" wrapText="1"/>
      <protection hidden="1"/>
    </xf>
    <xf numFmtId="0" fontId="31" fillId="0" borderId="0" xfId="0" applyFont="1" applyAlignment="1">
      <alignment vertical="center" wrapText="1"/>
    </xf>
    <xf numFmtId="0" fontId="46" fillId="0" borderId="15" xfId="3" applyBorder="1" applyAlignment="1" applyProtection="1">
      <alignment horizontal="left" vertical="center"/>
      <protection locked="0"/>
    </xf>
    <xf numFmtId="0" fontId="46" fillId="0" borderId="20" xfId="3" applyBorder="1" applyAlignment="1" applyProtection="1">
      <alignment horizontal="left" vertical="center"/>
      <protection locked="0"/>
    </xf>
    <xf numFmtId="0" fontId="46" fillId="0" borderId="20" xfId="3" applyBorder="1" applyAlignment="1" applyProtection="1">
      <alignment horizontal="right" vertical="center"/>
      <protection locked="0"/>
    </xf>
    <xf numFmtId="0" fontId="46" fillId="0" borderId="16" xfId="3" applyBorder="1" applyAlignment="1" applyProtection="1">
      <alignment horizontal="right" vertical="center"/>
      <protection locked="0"/>
    </xf>
    <xf numFmtId="0" fontId="17" fillId="5" borderId="17" xfId="0" applyFont="1" applyFill="1" applyBorder="1" applyAlignment="1">
      <alignment horizontal="center" vertical="center"/>
    </xf>
    <xf numFmtId="0" fontId="17" fillId="10" borderId="17" xfId="0" applyFont="1" applyFill="1" applyBorder="1" applyAlignment="1">
      <alignment horizontal="center" vertical="center"/>
    </xf>
    <xf numFmtId="0" fontId="17" fillId="8" borderId="17" xfId="0" applyFont="1" applyFill="1" applyBorder="1" applyAlignment="1">
      <alignment horizontal="center" vertical="center"/>
    </xf>
    <xf numFmtId="0" fontId="18" fillId="0" borderId="0" xfId="0" applyFont="1" applyAlignment="1">
      <alignment horizontal="center" vertical="center"/>
    </xf>
    <xf numFmtId="0" fontId="18" fillId="0" borderId="7" xfId="0" applyFont="1" applyBorder="1" applyAlignment="1">
      <alignment horizontal="center" vertical="center"/>
    </xf>
    <xf numFmtId="0" fontId="30" fillId="14" borderId="17" xfId="0" applyFont="1" applyFill="1" applyBorder="1" applyAlignment="1">
      <alignment horizontal="center" vertical="center" shrinkToFit="1"/>
    </xf>
    <xf numFmtId="0" fontId="30" fillId="14" borderId="17" xfId="0" applyFont="1" applyFill="1" applyBorder="1" applyAlignment="1">
      <alignment horizontal="center" vertical="center"/>
    </xf>
    <xf numFmtId="0" fontId="30" fillId="14" borderId="17" xfId="0" applyFont="1" applyFill="1" applyBorder="1" applyAlignment="1">
      <alignment vertical="center" shrinkToFit="1"/>
    </xf>
    <xf numFmtId="0" fontId="30" fillId="14" borderId="17" xfId="0" applyFont="1" applyFill="1" applyBorder="1" applyAlignment="1">
      <alignment horizontal="center" vertical="center" wrapText="1" shrinkToFit="1"/>
    </xf>
    <xf numFmtId="0" fontId="30" fillId="14" borderId="17" xfId="0" applyFont="1" applyFill="1" applyBorder="1" applyAlignment="1">
      <alignment horizontal="left" vertical="center" shrinkToFit="1"/>
    </xf>
  </cellXfs>
  <cellStyles count="5">
    <cellStyle name="ハイパーリンク" xfId="3" builtinId="8" customBuiltin="1"/>
    <cellStyle name="桁区切り" xfId="1" builtinId="6"/>
    <cellStyle name="通貨" xfId="4" builtinId="7"/>
    <cellStyle name="標準" xfId="0" builtinId="0"/>
    <cellStyle name="標準 2" xfId="2" xr:uid="{F1B9971B-883C-468F-A865-65181D32F675}"/>
  </cellStyles>
  <dxfs count="24">
    <dxf>
      <fill>
        <patternFill>
          <bgColor theme="0"/>
        </patternFill>
      </fill>
    </dxf>
    <dxf>
      <fill>
        <patternFill>
          <bgColor theme="0"/>
        </patternFill>
      </fill>
    </dxf>
    <dxf>
      <fill>
        <patternFill>
          <bgColor theme="0"/>
        </patternFill>
      </fill>
    </dxf>
    <dxf>
      <font>
        <color theme="0"/>
      </font>
      <fill>
        <patternFill>
          <bgColor rgb="FFFF0000"/>
        </patternFill>
      </fill>
    </dxf>
    <dxf>
      <fill>
        <patternFill>
          <bgColor rgb="FFFFFF00"/>
        </patternFill>
      </fill>
    </dxf>
    <dxf>
      <fill>
        <patternFill>
          <bgColor rgb="FFFFFF00"/>
        </patternFill>
      </fill>
    </dxf>
    <dxf>
      <fill>
        <patternFill>
          <bgColor theme="1" tint="0.499984740745262"/>
        </patternFill>
      </fill>
    </dxf>
    <dxf>
      <font>
        <color theme="0"/>
      </font>
      <fill>
        <patternFill>
          <bgColor rgb="FFFF0000"/>
        </patternFill>
      </fill>
    </dxf>
    <dxf>
      <fill>
        <patternFill>
          <bgColor theme="0"/>
        </patternFill>
      </fill>
    </dxf>
    <dxf>
      <fill>
        <patternFill>
          <bgColor rgb="FFFFFF00"/>
        </patternFill>
      </fill>
    </dxf>
    <dxf>
      <fill>
        <patternFill>
          <bgColor rgb="FFFFFF00"/>
        </patternFill>
      </fill>
    </dxf>
    <dxf>
      <fill>
        <patternFill>
          <bgColor theme="1" tint="0.49998474074526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FF00"/>
        </patternFill>
      </fill>
    </dxf>
    <dxf>
      <font>
        <color theme="0"/>
      </font>
      <fill>
        <patternFill>
          <bgColor theme="0"/>
        </patternFill>
      </fill>
      <border>
        <left/>
        <right/>
        <top/>
        <bottom/>
        <vertical/>
        <horizontal/>
      </border>
    </dxf>
    <dxf>
      <fill>
        <patternFill>
          <bgColor rgb="FFFFFF00"/>
        </patternFill>
      </fill>
    </dxf>
    <dxf>
      <fill>
        <patternFill>
          <bgColor theme="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27</xdr:col>
      <xdr:colOff>174250</xdr:colOff>
      <xdr:row>5</xdr:row>
      <xdr:rowOff>113016</xdr:rowOff>
    </xdr:from>
    <xdr:to>
      <xdr:col>31</xdr:col>
      <xdr:colOff>388844</xdr:colOff>
      <xdr:row>9</xdr:row>
      <xdr:rowOff>33617</xdr:rowOff>
    </xdr:to>
    <xdr:pic>
      <xdr:nvPicPr>
        <xdr:cNvPr id="15" name="図 14">
          <a:extLst>
            <a:ext uri="{FF2B5EF4-FFF2-40B4-BE49-F238E27FC236}">
              <a16:creationId xmlns:a16="http://schemas.microsoft.com/office/drawing/2014/main" id="{1D72EBD8-A14E-7540-731B-8B36FADE8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1043956" y="1278428"/>
          <a:ext cx="2948829" cy="72742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27</xdr:col>
      <xdr:colOff>174250</xdr:colOff>
      <xdr:row>28</xdr:row>
      <xdr:rowOff>56029</xdr:rowOff>
    </xdr:from>
    <xdr:to>
      <xdr:col>36</xdr:col>
      <xdr:colOff>488016</xdr:colOff>
      <xdr:row>38</xdr:row>
      <xdr:rowOff>78441</xdr:rowOff>
    </xdr:to>
    <xdr:grpSp>
      <xdr:nvGrpSpPr>
        <xdr:cNvPr id="8" name="グループ化 7">
          <a:extLst>
            <a:ext uri="{FF2B5EF4-FFF2-40B4-BE49-F238E27FC236}">
              <a16:creationId xmlns:a16="http://schemas.microsoft.com/office/drawing/2014/main" id="{D9CF084E-C60C-8703-CA84-3D93B1A9D8A6}"/>
            </a:ext>
          </a:extLst>
        </xdr:cNvPr>
        <xdr:cNvGrpSpPr/>
      </xdr:nvGrpSpPr>
      <xdr:grpSpPr>
        <a:xfrm>
          <a:off x="11042275" y="5771029"/>
          <a:ext cx="6485966" cy="1955987"/>
          <a:chOff x="11043956" y="2420471"/>
          <a:chExt cx="6465795" cy="1961029"/>
        </a:xfrm>
      </xdr:grpSpPr>
      <xdr:pic>
        <xdr:nvPicPr>
          <xdr:cNvPr id="2" name="図 1">
            <a:extLst>
              <a:ext uri="{FF2B5EF4-FFF2-40B4-BE49-F238E27FC236}">
                <a16:creationId xmlns:a16="http://schemas.microsoft.com/office/drawing/2014/main" id="{E2009A6C-EF65-442B-1E49-4E956CB3813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043956" y="2420471"/>
            <a:ext cx="6465795" cy="1961029"/>
          </a:xfrm>
          <a:prstGeom prst="rect">
            <a:avLst/>
          </a:prstGeom>
          <a:ln>
            <a:solidFill>
              <a:sysClr val="windowText" lastClr="000000"/>
            </a:solidFill>
          </a:ln>
        </xdr:spPr>
      </xdr:pic>
      <xdr:grpSp>
        <xdr:nvGrpSpPr>
          <xdr:cNvPr id="6" name="グループ化 5">
            <a:extLst>
              <a:ext uri="{FF2B5EF4-FFF2-40B4-BE49-F238E27FC236}">
                <a16:creationId xmlns:a16="http://schemas.microsoft.com/office/drawing/2014/main" id="{8D27B63B-D853-AB09-BB89-D62B23B6EDA1}"/>
              </a:ext>
            </a:extLst>
          </xdr:cNvPr>
          <xdr:cNvGrpSpPr/>
        </xdr:nvGrpSpPr>
        <xdr:grpSpPr>
          <a:xfrm>
            <a:off x="11060049" y="2442182"/>
            <a:ext cx="6420117" cy="234334"/>
            <a:chOff x="10990327" y="2398059"/>
            <a:chExt cx="7321060" cy="248132"/>
          </a:xfrm>
        </xdr:grpSpPr>
        <xdr:sp macro="" textlink="">
          <xdr:nvSpPr>
            <xdr:cNvPr id="4" name="正方形/長方形 3">
              <a:extLst>
                <a:ext uri="{FF2B5EF4-FFF2-40B4-BE49-F238E27FC236}">
                  <a16:creationId xmlns:a16="http://schemas.microsoft.com/office/drawing/2014/main" id="{EB0439CA-7AE8-47DD-B02F-AEAEC69E5519}"/>
                </a:ext>
              </a:extLst>
            </xdr:cNvPr>
            <xdr:cNvSpPr/>
          </xdr:nvSpPr>
          <xdr:spPr>
            <a:xfrm>
              <a:off x="18146418" y="2398059"/>
              <a:ext cx="164969" cy="16686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55B00C05-2810-43E2-AE52-56482CCF59B5}"/>
                </a:ext>
              </a:extLst>
            </xdr:cNvPr>
            <xdr:cNvSpPr/>
          </xdr:nvSpPr>
          <xdr:spPr>
            <a:xfrm>
              <a:off x="10990327" y="2500514"/>
              <a:ext cx="145676" cy="14567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27</xdr:col>
      <xdr:colOff>174250</xdr:colOff>
      <xdr:row>9</xdr:row>
      <xdr:rowOff>100854</xdr:rowOff>
    </xdr:from>
    <xdr:to>
      <xdr:col>34</xdr:col>
      <xdr:colOff>383800</xdr:colOff>
      <xdr:row>26</xdr:row>
      <xdr:rowOff>14008</xdr:rowOff>
    </xdr:to>
    <xdr:pic>
      <xdr:nvPicPr>
        <xdr:cNvPr id="3" name="図 2">
          <a:extLst>
            <a:ext uri="{FF2B5EF4-FFF2-40B4-BE49-F238E27FC236}">
              <a16:creationId xmlns:a16="http://schemas.microsoft.com/office/drawing/2014/main" id="{AA9DABFC-B311-D1A8-EDDE-9D3D0F5E08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43956" y="2073089"/>
          <a:ext cx="4994462" cy="3297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986117</xdr:colOff>
      <xdr:row>22</xdr:row>
      <xdr:rowOff>330575</xdr:rowOff>
    </xdr:from>
    <xdr:to>
      <xdr:col>21</xdr:col>
      <xdr:colOff>166968</xdr:colOff>
      <xdr:row>29</xdr:row>
      <xdr:rowOff>52668</xdr:rowOff>
    </xdr:to>
    <xdr:sp macro="" textlink="">
      <xdr:nvSpPr>
        <xdr:cNvPr id="2" name="テキスト ボックス 1">
          <a:extLst>
            <a:ext uri="{FF2B5EF4-FFF2-40B4-BE49-F238E27FC236}">
              <a16:creationId xmlns:a16="http://schemas.microsoft.com/office/drawing/2014/main" id="{11075609-7A94-401C-925B-BED1138B8231}"/>
            </a:ext>
          </a:extLst>
        </xdr:cNvPr>
        <xdr:cNvSpPr txBox="1"/>
      </xdr:nvSpPr>
      <xdr:spPr>
        <a:xfrm>
          <a:off x="10977842" y="4759700"/>
          <a:ext cx="3838576" cy="12841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mn-ea"/>
              <a:ea typeface="+mn-ea"/>
            </a:rPr>
            <a:t>メールアドレスに使用可能な文字</a:t>
          </a:r>
          <a:endParaRPr kumimoji="1" lang="en-US" altLang="ja-JP" sz="1000" b="1">
            <a:latin typeface="+mn-ea"/>
            <a:ea typeface="+mn-ea"/>
          </a:endParaRPr>
        </a:p>
        <a:p>
          <a:r>
            <a:rPr kumimoji="1" lang="ja-JP" altLang="en-US" sz="900">
              <a:latin typeface="+mn-ea"/>
              <a:ea typeface="+mn-ea"/>
            </a:rPr>
            <a:t>・アルファベット、数字</a:t>
          </a:r>
          <a:endParaRPr kumimoji="1" lang="en-US" altLang="ja-JP" sz="900">
            <a:latin typeface="+mn-ea"/>
            <a:ea typeface="+mn-ea"/>
          </a:endParaRPr>
        </a:p>
        <a:p>
          <a:r>
            <a:rPr kumimoji="1" lang="ja-JP" altLang="en-US" sz="900">
              <a:latin typeface="+mn-ea"/>
              <a:ea typeface="+mn-ea"/>
            </a:rPr>
            <a:t>・ピリオド「</a:t>
          </a:r>
          <a:r>
            <a:rPr kumimoji="1" lang="ja-JP" altLang="en-US" sz="900" baseline="0">
              <a:latin typeface="+mn-ea"/>
              <a:ea typeface="+mn-ea"/>
            </a:rPr>
            <a:t> </a:t>
          </a:r>
          <a:r>
            <a:rPr kumimoji="1" lang="en-US" altLang="ja-JP" sz="900" b="0">
              <a:latin typeface="+mn-ea"/>
              <a:ea typeface="+mn-ea"/>
            </a:rPr>
            <a:t>. </a:t>
          </a:r>
          <a:r>
            <a:rPr kumimoji="1" lang="ja-JP" altLang="en-US" sz="900">
              <a:latin typeface="+mn-ea"/>
              <a:ea typeface="+mn-ea"/>
            </a:rPr>
            <a:t>」</a:t>
          </a:r>
          <a:endParaRPr kumimoji="1" lang="en-US" altLang="ja-JP" sz="900">
            <a:latin typeface="+mn-ea"/>
            <a:ea typeface="+mn-ea"/>
          </a:endParaRPr>
        </a:p>
        <a:p>
          <a:r>
            <a:rPr kumimoji="1" lang="ja-JP" altLang="en-US" sz="900">
              <a:latin typeface="+mn-ea"/>
              <a:ea typeface="+mn-ea"/>
            </a:rPr>
            <a:t>・ハイフン「 </a:t>
          </a:r>
          <a:r>
            <a:rPr kumimoji="1" lang="en-US" altLang="ja-JP" sz="900" b="0">
              <a:latin typeface="+mn-ea"/>
              <a:ea typeface="+mn-ea"/>
            </a:rPr>
            <a:t>-</a:t>
          </a:r>
          <a:r>
            <a:rPr kumimoji="1" lang="en-US" altLang="ja-JP" sz="900" b="1">
              <a:latin typeface="+mn-ea"/>
              <a:ea typeface="+mn-ea"/>
            </a:rPr>
            <a:t> </a:t>
          </a:r>
          <a:r>
            <a:rPr kumimoji="1" lang="ja-JP" altLang="en-US" sz="900">
              <a:latin typeface="+mn-ea"/>
              <a:ea typeface="+mn-ea"/>
            </a:rPr>
            <a:t>」</a:t>
          </a:r>
          <a:endParaRPr kumimoji="1" lang="en-US" altLang="ja-JP" sz="900">
            <a:latin typeface="+mn-ea"/>
            <a:ea typeface="+mn-ea"/>
          </a:endParaRPr>
        </a:p>
        <a:p>
          <a:r>
            <a:rPr kumimoji="1" lang="ja-JP" altLang="en-US" sz="900">
              <a:latin typeface="+mn-ea"/>
              <a:ea typeface="+mn-ea"/>
            </a:rPr>
            <a:t>・アンダーバー「 </a:t>
          </a:r>
          <a:r>
            <a:rPr kumimoji="1" lang="en-US" altLang="ja-JP" sz="900" b="0">
              <a:latin typeface="+mn-ea"/>
              <a:ea typeface="+mn-ea"/>
            </a:rPr>
            <a:t>_</a:t>
          </a:r>
          <a:r>
            <a:rPr kumimoji="1" lang="en-US" altLang="ja-JP" sz="900" b="1">
              <a:latin typeface="+mn-ea"/>
              <a:ea typeface="+mn-ea"/>
            </a:rPr>
            <a:t> </a:t>
          </a:r>
          <a:r>
            <a:rPr kumimoji="1" lang="ja-JP" altLang="en-US" sz="900">
              <a:latin typeface="+mn-ea"/>
              <a:ea typeface="+mn-ea"/>
            </a:rPr>
            <a:t>」</a:t>
          </a:r>
          <a:endParaRPr kumimoji="1" lang="en-US" altLang="ja-JP" sz="1050">
            <a:latin typeface="+mn-ea"/>
            <a:ea typeface="+mn-ea"/>
          </a:endParaRPr>
        </a:p>
        <a:p>
          <a:r>
            <a:rPr kumimoji="1" lang="en-US" altLang="ja-JP" sz="900">
              <a:solidFill>
                <a:srgbClr val="FF0000"/>
              </a:solidFill>
              <a:latin typeface="+mn-ea"/>
              <a:ea typeface="+mn-ea"/>
            </a:rPr>
            <a:t>※</a:t>
          </a:r>
          <a:r>
            <a:rPr kumimoji="1" lang="ja-JP" altLang="en-US" sz="900">
              <a:solidFill>
                <a:srgbClr val="FF0000"/>
              </a:solidFill>
              <a:latin typeface="+mn-ea"/>
              <a:ea typeface="+mn-ea"/>
            </a:rPr>
            <a:t>メールの設定を確認し、事務局からのメールが届くようにしてください。</a:t>
          </a:r>
        </a:p>
      </xdr:txBody>
    </xdr:sp>
    <xdr:clientData/>
  </xdr:twoCellAnchor>
  <xdr:twoCellAnchor>
    <xdr:from>
      <xdr:col>7</xdr:col>
      <xdr:colOff>0</xdr:colOff>
      <xdr:row>22</xdr:row>
      <xdr:rowOff>0</xdr:rowOff>
    </xdr:from>
    <xdr:to>
      <xdr:col>8</xdr:col>
      <xdr:colOff>0</xdr:colOff>
      <xdr:row>24</xdr:row>
      <xdr:rowOff>0</xdr:rowOff>
    </xdr:to>
    <xdr:cxnSp macro="">
      <xdr:nvCxnSpPr>
        <xdr:cNvPr id="4" name="直線コネクタ 3">
          <a:extLst>
            <a:ext uri="{FF2B5EF4-FFF2-40B4-BE49-F238E27FC236}">
              <a16:creationId xmlns:a16="http://schemas.microsoft.com/office/drawing/2014/main" id="{583913DC-68BD-0BF3-3D5B-8B209601C417}"/>
            </a:ext>
          </a:extLst>
        </xdr:cNvPr>
        <xdr:cNvCxnSpPr/>
      </xdr:nvCxnSpPr>
      <xdr:spPr>
        <a:xfrm>
          <a:off x="4572000" y="4431196"/>
          <a:ext cx="886239" cy="5632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247652</xdr:colOff>
      <xdr:row>6</xdr:row>
      <xdr:rowOff>232214</xdr:rowOff>
    </xdr:from>
    <xdr:to>
      <xdr:col>27</xdr:col>
      <xdr:colOff>647700</xdr:colOff>
      <xdr:row>10</xdr:row>
      <xdr:rowOff>190500</xdr:rowOff>
    </xdr:to>
    <xdr:grpSp>
      <xdr:nvGrpSpPr>
        <xdr:cNvPr id="4" name="グループ化 3">
          <a:extLst>
            <a:ext uri="{FF2B5EF4-FFF2-40B4-BE49-F238E27FC236}">
              <a16:creationId xmlns:a16="http://schemas.microsoft.com/office/drawing/2014/main" id="{D2CCE730-2BB0-963D-BC51-9D4316EEEAB7}"/>
            </a:ext>
          </a:extLst>
        </xdr:cNvPr>
        <xdr:cNvGrpSpPr/>
      </xdr:nvGrpSpPr>
      <xdr:grpSpPr>
        <a:xfrm>
          <a:off x="7162802" y="1432364"/>
          <a:ext cx="4800598" cy="758386"/>
          <a:chOff x="7143752" y="1428751"/>
          <a:chExt cx="4800598" cy="758386"/>
        </a:xfrm>
      </xdr:grpSpPr>
      <xdr:pic>
        <xdr:nvPicPr>
          <xdr:cNvPr id="3" name="図 2">
            <a:extLst>
              <a:ext uri="{FF2B5EF4-FFF2-40B4-BE49-F238E27FC236}">
                <a16:creationId xmlns:a16="http://schemas.microsoft.com/office/drawing/2014/main" id="{024B0F33-172E-15C0-18C6-746E71825D5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153275" y="1428751"/>
            <a:ext cx="4791075" cy="758386"/>
          </a:xfrm>
          <a:prstGeom prst="rect">
            <a:avLst/>
          </a:prstGeom>
          <a:ln>
            <a:solidFill>
              <a:sysClr val="windowText" lastClr="000000"/>
            </a:solidFill>
          </a:ln>
        </xdr:spPr>
      </xdr:pic>
      <xdr:grpSp>
        <xdr:nvGrpSpPr>
          <xdr:cNvPr id="8" name="グループ化 7">
            <a:extLst>
              <a:ext uri="{FF2B5EF4-FFF2-40B4-BE49-F238E27FC236}">
                <a16:creationId xmlns:a16="http://schemas.microsoft.com/office/drawing/2014/main" id="{B4E3F48D-5A55-8547-CB9C-997BE5E1D533}"/>
              </a:ext>
            </a:extLst>
          </xdr:cNvPr>
          <xdr:cNvGrpSpPr>
            <a:grpSpLocks noChangeAspect="1"/>
          </xdr:cNvGrpSpPr>
        </xdr:nvGrpSpPr>
        <xdr:grpSpPr>
          <a:xfrm>
            <a:off x="7143752" y="1437068"/>
            <a:ext cx="231024" cy="658432"/>
            <a:chOff x="7175968" y="1298831"/>
            <a:chExt cx="241628" cy="662935"/>
          </a:xfrm>
        </xdr:grpSpPr>
        <xdr:sp macro="" textlink="">
          <xdr:nvSpPr>
            <xdr:cNvPr id="6" name="正方形/長方形 5">
              <a:extLst>
                <a:ext uri="{FF2B5EF4-FFF2-40B4-BE49-F238E27FC236}">
                  <a16:creationId xmlns:a16="http://schemas.microsoft.com/office/drawing/2014/main" id="{D9952A66-2F94-E864-C94A-60F3F2A2CE00}"/>
                </a:ext>
              </a:extLst>
            </xdr:cNvPr>
            <xdr:cNvSpPr/>
          </xdr:nvSpPr>
          <xdr:spPr>
            <a:xfrm>
              <a:off x="7175970" y="1298831"/>
              <a:ext cx="241626" cy="1440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78B11A5-CBE3-4B28-98C1-8E4AA05C80F8}"/>
                </a:ext>
              </a:extLst>
            </xdr:cNvPr>
            <xdr:cNvSpPr/>
          </xdr:nvSpPr>
          <xdr:spPr>
            <a:xfrm>
              <a:off x="7175968" y="1814703"/>
              <a:ext cx="139471" cy="14706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240548</xdr:colOff>
      <xdr:row>9</xdr:row>
      <xdr:rowOff>41714</xdr:rowOff>
    </xdr:from>
    <xdr:to>
      <xdr:col>27</xdr:col>
      <xdr:colOff>640598</xdr:colOff>
      <xdr:row>12</xdr:row>
      <xdr:rowOff>0</xdr:rowOff>
    </xdr:to>
    <xdr:grpSp>
      <xdr:nvGrpSpPr>
        <xdr:cNvPr id="11" name="グループ化 10">
          <a:extLst>
            <a:ext uri="{FF2B5EF4-FFF2-40B4-BE49-F238E27FC236}">
              <a16:creationId xmlns:a16="http://schemas.microsoft.com/office/drawing/2014/main" id="{0A82E26F-2FF9-43A6-A6B9-E27543A83DD5}"/>
            </a:ext>
          </a:extLst>
        </xdr:cNvPr>
        <xdr:cNvGrpSpPr/>
      </xdr:nvGrpSpPr>
      <xdr:grpSpPr>
        <a:xfrm>
          <a:off x="7155698" y="1432364"/>
          <a:ext cx="4800600" cy="758386"/>
          <a:chOff x="7143750" y="1428751"/>
          <a:chExt cx="4800600" cy="758386"/>
        </a:xfrm>
      </xdr:grpSpPr>
      <xdr:pic>
        <xdr:nvPicPr>
          <xdr:cNvPr id="12" name="図 11">
            <a:extLst>
              <a:ext uri="{FF2B5EF4-FFF2-40B4-BE49-F238E27FC236}">
                <a16:creationId xmlns:a16="http://schemas.microsoft.com/office/drawing/2014/main" id="{65B9A0C3-EF32-BCD3-6DF3-9A794A8D175E}"/>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153275" y="1428751"/>
            <a:ext cx="4791075" cy="758386"/>
          </a:xfrm>
          <a:prstGeom prst="rect">
            <a:avLst/>
          </a:prstGeom>
          <a:ln>
            <a:solidFill>
              <a:sysClr val="windowText" lastClr="000000"/>
            </a:solidFill>
          </a:ln>
        </xdr:spPr>
      </xdr:pic>
      <xdr:grpSp>
        <xdr:nvGrpSpPr>
          <xdr:cNvPr id="13" name="グループ化 12">
            <a:extLst>
              <a:ext uri="{FF2B5EF4-FFF2-40B4-BE49-F238E27FC236}">
                <a16:creationId xmlns:a16="http://schemas.microsoft.com/office/drawing/2014/main" id="{426C6FFF-10D3-465E-F336-812FA2F47F36}"/>
              </a:ext>
            </a:extLst>
          </xdr:cNvPr>
          <xdr:cNvGrpSpPr>
            <a:grpSpLocks noChangeAspect="1"/>
          </xdr:cNvGrpSpPr>
        </xdr:nvGrpSpPr>
        <xdr:grpSpPr>
          <a:xfrm>
            <a:off x="7143750" y="1437069"/>
            <a:ext cx="231023" cy="658431"/>
            <a:chOff x="7175968" y="1298832"/>
            <a:chExt cx="241627" cy="662934"/>
          </a:xfrm>
        </xdr:grpSpPr>
        <xdr:sp macro="" textlink="">
          <xdr:nvSpPr>
            <xdr:cNvPr id="14" name="正方形/長方形 13">
              <a:extLst>
                <a:ext uri="{FF2B5EF4-FFF2-40B4-BE49-F238E27FC236}">
                  <a16:creationId xmlns:a16="http://schemas.microsoft.com/office/drawing/2014/main" id="{37EF1F85-F655-B768-94C6-99626852F2D6}"/>
                </a:ext>
              </a:extLst>
            </xdr:cNvPr>
            <xdr:cNvSpPr/>
          </xdr:nvSpPr>
          <xdr:spPr>
            <a:xfrm>
              <a:off x="7175969" y="1298832"/>
              <a:ext cx="241626" cy="1440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7B0C5760-3A56-1263-640A-C51A97D02E2A}"/>
                </a:ext>
              </a:extLst>
            </xdr:cNvPr>
            <xdr:cNvSpPr/>
          </xdr:nvSpPr>
          <xdr:spPr>
            <a:xfrm>
              <a:off x="7175968" y="1814703"/>
              <a:ext cx="139471" cy="14706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theme/theme1.xml><?xml version="1.0" encoding="utf-8"?>
<a:theme xmlns:a="http://schemas.openxmlformats.org/drawingml/2006/main" name="テーマ1">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ユーザー定義 5">
      <a:majorFont>
        <a:latin typeface="Segoe UI Symbol"/>
        <a:ea typeface="Meiryo UI"/>
        <a:cs typeface=""/>
      </a:majorFont>
      <a:minorFont>
        <a:latin typeface="Segoe UI Symbol"/>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25F9C-B81B-465B-B3EE-0944FF34F45D}">
  <sheetPr codeName="Sheet1"/>
  <dimension ref="A1:AD54"/>
  <sheetViews>
    <sheetView showGridLines="0" tabSelected="1" zoomScaleNormal="100" workbookViewId="0">
      <selection activeCell="T2" sqref="T2"/>
    </sheetView>
  </sheetViews>
  <sheetFormatPr defaultColWidth="9" defaultRowHeight="17.25" x14ac:dyDescent="0.15"/>
  <cols>
    <col min="1" max="1" width="0.75" style="5" customWidth="1"/>
    <col min="2" max="2" width="2" style="5" customWidth="1"/>
    <col min="3" max="3" width="5.375" style="5" customWidth="1"/>
    <col min="4" max="4" width="5.875" style="5" customWidth="1"/>
    <col min="5" max="5" width="19.875" style="5" customWidth="1"/>
    <col min="6" max="7" width="5.875" style="5" customWidth="1"/>
    <col min="8" max="8" width="3.75" style="5" customWidth="1"/>
    <col min="9" max="9" width="5.875" style="5" customWidth="1"/>
    <col min="10" max="10" width="3.75" style="5" customWidth="1"/>
    <col min="11" max="11" width="5.875" style="5" customWidth="1"/>
    <col min="12" max="12" width="3.75" style="5" customWidth="1"/>
    <col min="13" max="13" width="5.875" style="5" customWidth="1"/>
    <col min="14" max="14" width="3.75" style="5" customWidth="1"/>
    <col min="15" max="15" width="5.875" style="5" customWidth="1"/>
    <col min="16" max="16" width="3.75" style="5" customWidth="1"/>
    <col min="17" max="17" width="0.75" style="5" customWidth="1"/>
    <col min="18" max="18" width="0.75" style="27" customWidth="1"/>
    <col min="19" max="19" width="16.625" style="29" customWidth="1"/>
    <col min="20" max="24" width="14.625" style="29" customWidth="1"/>
    <col min="25" max="25" width="9" style="29"/>
    <col min="26" max="27" width="9" style="5"/>
    <col min="28" max="28" width="9.5" style="37" hidden="1" customWidth="1"/>
    <col min="29" max="29" width="9" style="43" hidden="1" customWidth="1"/>
    <col min="30" max="30" width="9" style="114" hidden="1" customWidth="1"/>
    <col min="31" max="16384" width="9" style="5"/>
  </cols>
  <sheetData>
    <row r="1" spans="2:30" ht="15.95" customHeight="1" thickBot="1" x14ac:dyDescent="0.2">
      <c r="B1" s="3" t="s">
        <v>0</v>
      </c>
      <c r="R1" s="26"/>
      <c r="S1" s="29" t="s">
        <v>69</v>
      </c>
      <c r="W1" s="31" t="s">
        <v>527</v>
      </c>
      <c r="AB1" s="36" t="s">
        <v>113</v>
      </c>
      <c r="AC1" s="47" t="s">
        <v>194</v>
      </c>
      <c r="AD1" s="136" t="s">
        <v>297</v>
      </c>
    </row>
    <row r="2" spans="2:30" ht="15.95" customHeight="1" thickBot="1" x14ac:dyDescent="0.2">
      <c r="L2" s="1" t="s">
        <v>29</v>
      </c>
      <c r="M2" s="424" t="str">
        <f>IF(OR(中間シート!D3&lt;&gt;"",中間シート!D4&lt;&gt;0,中間シート!D18&lt;&gt;"",中間シート!D22&lt;&gt;""),中間シート!E3,"")</f>
        <v/>
      </c>
      <c r="N2" s="424"/>
      <c r="O2" s="424"/>
      <c r="P2" s="1" t="s">
        <v>30</v>
      </c>
      <c r="R2" s="26"/>
      <c r="S2" s="30" t="s">
        <v>84</v>
      </c>
      <c r="T2" s="122"/>
      <c r="U2" s="29" t="s">
        <v>85</v>
      </c>
      <c r="W2" s="31" t="s">
        <v>528</v>
      </c>
      <c r="AB2" s="37" t="s">
        <v>114</v>
      </c>
      <c r="AC2" s="43" t="s">
        <v>189</v>
      </c>
      <c r="AD2" s="137" t="s">
        <v>298</v>
      </c>
    </row>
    <row r="3" spans="2:30" ht="15.95" customHeight="1" thickBot="1" x14ac:dyDescent="0.2">
      <c r="J3" s="7" t="s">
        <v>23</v>
      </c>
      <c r="K3" s="12" t="str">
        <f>IF(中間シート!E4&lt;&gt;0,6,"")</f>
        <v/>
      </c>
      <c r="L3" s="6" t="s">
        <v>25</v>
      </c>
      <c r="M3" s="12" t="str">
        <f>IF(中間シート!E4&lt;&gt;0,MONTH(中間シート!E4),"")</f>
        <v/>
      </c>
      <c r="N3" s="6" t="s">
        <v>26</v>
      </c>
      <c r="O3" s="12" t="str">
        <f>IF(中間シート!E4&lt;&gt;0,DAY(中間シート!E4),"")</f>
        <v/>
      </c>
      <c r="P3" s="6" t="s">
        <v>27</v>
      </c>
      <c r="R3" s="26"/>
      <c r="AB3" s="37" t="s">
        <v>115</v>
      </c>
      <c r="AC3" s="43" t="s">
        <v>190</v>
      </c>
      <c r="AD3" s="137" t="s">
        <v>299</v>
      </c>
    </row>
    <row r="4" spans="2:30" ht="15.95" customHeight="1" thickBot="1" x14ac:dyDescent="0.2">
      <c r="B4" s="3" t="s">
        <v>1</v>
      </c>
      <c r="R4" s="26"/>
      <c r="S4" s="29" t="s">
        <v>71</v>
      </c>
      <c r="W4" s="119"/>
      <c r="X4" s="29" t="s">
        <v>77</v>
      </c>
      <c r="AB4" s="37" t="s">
        <v>116</v>
      </c>
      <c r="AC4" s="43" t="s">
        <v>191</v>
      </c>
      <c r="AD4" s="137" t="s">
        <v>300</v>
      </c>
    </row>
    <row r="5" spans="2:30" ht="15.95" customHeight="1" thickBot="1" x14ac:dyDescent="0.2">
      <c r="B5" s="3" t="s">
        <v>2</v>
      </c>
      <c r="R5" s="26"/>
      <c r="S5" s="391" t="s">
        <v>185</v>
      </c>
      <c r="T5" s="391"/>
      <c r="U5" s="391"/>
      <c r="V5" s="392"/>
      <c r="W5" s="118"/>
      <c r="X5" s="29" t="s">
        <v>70</v>
      </c>
      <c r="AB5" s="37" t="s">
        <v>117</v>
      </c>
      <c r="AC5" s="43" t="s">
        <v>192</v>
      </c>
      <c r="AD5" s="137" t="s">
        <v>301</v>
      </c>
    </row>
    <row r="6" spans="2:30" ht="15.95" customHeight="1" thickBot="1" x14ac:dyDescent="0.2">
      <c r="B6" s="3" t="s">
        <v>3</v>
      </c>
      <c r="R6" s="26"/>
      <c r="S6" s="30" t="s">
        <v>83</v>
      </c>
      <c r="T6" s="123"/>
      <c r="U6" s="32" t="s">
        <v>532</v>
      </c>
      <c r="AB6" s="37" t="s">
        <v>118</v>
      </c>
      <c r="AC6" s="43" t="s">
        <v>193</v>
      </c>
      <c r="AD6" s="137" t="s">
        <v>302</v>
      </c>
    </row>
    <row r="7" spans="2:30" ht="15.95" customHeight="1" x14ac:dyDescent="0.15">
      <c r="B7" s="3" t="s">
        <v>2</v>
      </c>
      <c r="R7" s="26"/>
      <c r="AB7" s="37" t="s">
        <v>119</v>
      </c>
    </row>
    <row r="8" spans="2:30" ht="15.95" customHeight="1" x14ac:dyDescent="0.15">
      <c r="B8" s="3"/>
      <c r="R8" s="26"/>
      <c r="S8" s="29" t="s">
        <v>107</v>
      </c>
      <c r="AB8" s="37" t="s">
        <v>120</v>
      </c>
    </row>
    <row r="9" spans="2:30" ht="15.95" customHeight="1" x14ac:dyDescent="0.15">
      <c r="F9" s="25" t="s">
        <v>66</v>
      </c>
      <c r="G9" s="410" t="s">
        <v>31</v>
      </c>
      <c r="H9" s="410"/>
      <c r="I9" s="425" t="str">
        <f>中間シート!E18&amp;中間シート!E19</f>
        <v/>
      </c>
      <c r="J9" s="425"/>
      <c r="K9" s="425"/>
      <c r="L9" s="425"/>
      <c r="M9" s="425"/>
      <c r="N9" s="425"/>
      <c r="O9" s="425"/>
      <c r="P9" s="425"/>
      <c r="R9" s="26"/>
      <c r="S9" s="29" t="s">
        <v>525</v>
      </c>
      <c r="AB9" s="37" t="s">
        <v>121</v>
      </c>
    </row>
    <row r="10" spans="2:30" ht="15.95" customHeight="1" x14ac:dyDescent="0.15">
      <c r="E10" s="3"/>
      <c r="I10" s="425" t="str">
        <f>中間シート!E20&amp;中間シート!E21</f>
        <v/>
      </c>
      <c r="J10" s="425"/>
      <c r="K10" s="425"/>
      <c r="L10" s="425"/>
      <c r="M10" s="425"/>
      <c r="N10" s="425"/>
      <c r="O10" s="425"/>
      <c r="P10" s="425"/>
      <c r="R10" s="26"/>
      <c r="S10" s="31" t="s">
        <v>198</v>
      </c>
      <c r="AB10" s="37" t="s">
        <v>122</v>
      </c>
    </row>
    <row r="11" spans="2:30" ht="15.95" customHeight="1" thickBot="1" x14ac:dyDescent="0.2">
      <c r="G11" s="429" t="s">
        <v>4</v>
      </c>
      <c r="H11" s="429"/>
      <c r="I11" s="425" t="str">
        <f>中間シート!E22</f>
        <v/>
      </c>
      <c r="J11" s="425"/>
      <c r="K11" s="425"/>
      <c r="L11" s="425"/>
      <c r="M11" s="425"/>
      <c r="N11" s="425"/>
      <c r="O11" s="425"/>
      <c r="P11" s="425"/>
      <c r="R11" s="26"/>
      <c r="S11" s="30" t="s">
        <v>108</v>
      </c>
      <c r="AB11" s="37" t="s">
        <v>123</v>
      </c>
    </row>
    <row r="12" spans="2:30" ht="15.95" customHeight="1" thickBot="1" x14ac:dyDescent="0.2">
      <c r="G12" s="3"/>
      <c r="R12" s="26"/>
      <c r="S12" s="30" t="s">
        <v>72</v>
      </c>
      <c r="T12" s="124"/>
      <c r="U12" s="32" t="s">
        <v>109</v>
      </c>
      <c r="AB12" s="37" t="s">
        <v>124</v>
      </c>
    </row>
    <row r="13" spans="2:30" ht="15.95" customHeight="1" thickBot="1" x14ac:dyDescent="0.2">
      <c r="G13" s="429" t="s">
        <v>5</v>
      </c>
      <c r="H13" s="429"/>
      <c r="I13" s="425" t="str">
        <f>中間シート!E24&amp;" "&amp;中間シート!E25&amp;" "&amp;中間シート!E26</f>
        <v xml:space="preserve">  </v>
      </c>
      <c r="J13" s="425"/>
      <c r="K13" s="425"/>
      <c r="L13" s="425"/>
      <c r="M13" s="425"/>
      <c r="N13" s="425"/>
      <c r="O13" s="425"/>
      <c r="P13" s="425"/>
      <c r="R13" s="26"/>
      <c r="S13" s="30" t="s">
        <v>73</v>
      </c>
      <c r="T13" s="430"/>
      <c r="U13" s="431"/>
      <c r="AB13" s="37" t="s">
        <v>125</v>
      </c>
    </row>
    <row r="14" spans="2:30" ht="15.95" customHeight="1" thickBot="1" x14ac:dyDescent="0.2">
      <c r="B14" s="3"/>
      <c r="R14" s="26"/>
      <c r="S14" s="30" t="s">
        <v>341</v>
      </c>
      <c r="T14" s="430"/>
      <c r="U14" s="431"/>
      <c r="AB14" s="37" t="s">
        <v>126</v>
      </c>
    </row>
    <row r="15" spans="2:30" ht="15.95" customHeight="1" thickBot="1" x14ac:dyDescent="0.2">
      <c r="C15" s="2" t="s">
        <v>23</v>
      </c>
      <c r="D15" s="8" t="str">
        <f>K3</f>
        <v/>
      </c>
      <c r="E15" s="410" t="s">
        <v>21</v>
      </c>
      <c r="F15" s="410"/>
      <c r="G15" s="410"/>
      <c r="H15" s="410"/>
      <c r="I15" s="410"/>
      <c r="J15" s="410"/>
      <c r="K15" s="410"/>
      <c r="L15" s="410"/>
      <c r="M15" s="410"/>
      <c r="N15" s="410"/>
      <c r="O15" s="410"/>
      <c r="P15" s="410"/>
      <c r="R15" s="26"/>
      <c r="S15" s="30" t="s">
        <v>74</v>
      </c>
      <c r="T15" s="432"/>
      <c r="U15" s="433"/>
      <c r="AB15" s="37" t="s">
        <v>127</v>
      </c>
    </row>
    <row r="16" spans="2:30" ht="15.95" customHeight="1" thickBot="1" x14ac:dyDescent="0.2">
      <c r="B16" s="3"/>
      <c r="C16" s="5" t="s">
        <v>22</v>
      </c>
      <c r="R16" s="26"/>
      <c r="AB16" s="37" t="s">
        <v>128</v>
      </c>
    </row>
    <row r="17" spans="2:28" ht="15.95" customHeight="1" thickBot="1" x14ac:dyDescent="0.2">
      <c r="B17" s="3"/>
      <c r="R17" s="26"/>
      <c r="S17" s="30" t="s">
        <v>78</v>
      </c>
      <c r="T17" s="430"/>
      <c r="U17" s="434"/>
      <c r="V17" s="431"/>
      <c r="AB17" s="37" t="s">
        <v>129</v>
      </c>
    </row>
    <row r="18" spans="2:28" ht="15.95" customHeight="1" thickBot="1" x14ac:dyDescent="0.2">
      <c r="B18" s="426" t="s">
        <v>33</v>
      </c>
      <c r="C18" s="426"/>
      <c r="D18" s="426"/>
      <c r="E18" s="426"/>
      <c r="F18" s="426"/>
      <c r="G18" s="426"/>
      <c r="H18" s="426"/>
      <c r="I18" s="426"/>
      <c r="J18" s="426"/>
      <c r="K18" s="426"/>
      <c r="L18" s="426"/>
      <c r="M18" s="426"/>
      <c r="N18" s="426"/>
      <c r="O18" s="426"/>
      <c r="P18" s="426"/>
      <c r="R18" s="26"/>
      <c r="AB18" s="37" t="s">
        <v>130</v>
      </c>
    </row>
    <row r="19" spans="2:28" ht="15.95" customHeight="1" thickBot="1" x14ac:dyDescent="0.2">
      <c r="B19" s="426"/>
      <c r="C19" s="426"/>
      <c r="D19" s="426"/>
      <c r="E19" s="426"/>
      <c r="F19" s="426"/>
      <c r="G19" s="426"/>
      <c r="H19" s="426"/>
      <c r="I19" s="426"/>
      <c r="J19" s="426"/>
      <c r="K19" s="426"/>
      <c r="L19" s="426"/>
      <c r="M19" s="426"/>
      <c r="N19" s="426"/>
      <c r="O19" s="426"/>
      <c r="P19" s="426"/>
      <c r="R19" s="26"/>
      <c r="S19" s="30" t="s">
        <v>79</v>
      </c>
      <c r="T19" s="430"/>
      <c r="U19" s="431"/>
      <c r="AB19" s="37" t="s">
        <v>131</v>
      </c>
    </row>
    <row r="20" spans="2:28" ht="15.95" customHeight="1" thickBot="1" x14ac:dyDescent="0.2">
      <c r="B20" s="426"/>
      <c r="C20" s="426"/>
      <c r="D20" s="426"/>
      <c r="E20" s="426"/>
      <c r="F20" s="426"/>
      <c r="G20" s="426"/>
      <c r="H20" s="426"/>
      <c r="I20" s="426"/>
      <c r="J20" s="426"/>
      <c r="K20" s="426"/>
      <c r="L20" s="426"/>
      <c r="M20" s="426"/>
      <c r="N20" s="426"/>
      <c r="O20" s="426"/>
      <c r="P20" s="426"/>
      <c r="R20" s="26"/>
      <c r="T20" s="29" t="s">
        <v>75</v>
      </c>
      <c r="U20" s="29" t="s">
        <v>76</v>
      </c>
      <c r="AB20" s="37" t="s">
        <v>132</v>
      </c>
    </row>
    <row r="21" spans="2:28" ht="15.95" customHeight="1" thickBot="1" x14ac:dyDescent="0.2">
      <c r="B21" s="3"/>
      <c r="R21" s="26"/>
      <c r="S21" s="30" t="s">
        <v>80</v>
      </c>
      <c r="T21" s="130"/>
      <c r="U21" s="130"/>
      <c r="AB21" s="37" t="s">
        <v>133</v>
      </c>
    </row>
    <row r="22" spans="2:28" ht="15.95" customHeight="1" thickBot="1" x14ac:dyDescent="0.2">
      <c r="B22" s="427" t="s">
        <v>6</v>
      </c>
      <c r="C22" s="427"/>
      <c r="D22" s="427"/>
      <c r="E22" s="427"/>
      <c r="F22" s="427"/>
      <c r="G22" s="427"/>
      <c r="H22" s="427"/>
      <c r="I22" s="427"/>
      <c r="J22" s="427"/>
      <c r="K22" s="427"/>
      <c r="L22" s="427"/>
      <c r="M22" s="427"/>
      <c r="N22" s="427"/>
      <c r="O22" s="427"/>
      <c r="P22" s="427"/>
      <c r="R22" s="26"/>
      <c r="AB22" s="37" t="s">
        <v>134</v>
      </c>
    </row>
    <row r="23" spans="2:28" ht="15.95" customHeight="1" thickBot="1" x14ac:dyDescent="0.2">
      <c r="B23" s="3"/>
      <c r="R23" s="26"/>
      <c r="S23" s="44" t="s">
        <v>188</v>
      </c>
      <c r="T23" s="421"/>
      <c r="U23" s="422"/>
      <c r="V23" s="423"/>
      <c r="W23" s="32" t="s">
        <v>109</v>
      </c>
      <c r="AB23" s="37" t="s">
        <v>135</v>
      </c>
    </row>
    <row r="24" spans="2:28" ht="15.95" customHeight="1" x14ac:dyDescent="0.15">
      <c r="B24" s="3" t="s">
        <v>7</v>
      </c>
      <c r="R24" s="26"/>
      <c r="AB24" s="37" t="s">
        <v>136</v>
      </c>
    </row>
    <row r="25" spans="2:28" ht="15.95" customHeight="1" x14ac:dyDescent="0.15">
      <c r="B25" s="428" t="str">
        <f>IF(中間シート!E6&lt;&gt;"",中間シート!E6&amp;" トラック輸送省エネ化推進事業","")</f>
        <v/>
      </c>
      <c r="C25" s="428"/>
      <c r="D25" s="428"/>
      <c r="E25" s="428"/>
      <c r="F25" s="428"/>
      <c r="G25" s="428"/>
      <c r="H25" s="428"/>
      <c r="I25" s="428"/>
      <c r="J25" s="428"/>
      <c r="K25" s="428"/>
      <c r="L25" s="428"/>
      <c r="M25" s="428"/>
      <c r="N25" s="428"/>
      <c r="O25" s="428"/>
      <c r="P25" s="428"/>
      <c r="R25" s="26"/>
      <c r="S25" s="29" t="s">
        <v>195</v>
      </c>
      <c r="AB25" s="37" t="s">
        <v>137</v>
      </c>
    </row>
    <row r="26" spans="2:28" ht="15.95" customHeight="1" x14ac:dyDescent="0.15">
      <c r="B26" s="3"/>
      <c r="R26" s="26"/>
      <c r="S26" s="32" t="s">
        <v>111</v>
      </c>
      <c r="AB26" s="37" t="s">
        <v>138</v>
      </c>
    </row>
    <row r="27" spans="2:28" ht="15.95" customHeight="1" thickBot="1" x14ac:dyDescent="0.2">
      <c r="B27" s="3" t="s">
        <v>8</v>
      </c>
      <c r="R27" s="26"/>
      <c r="S27" s="31" t="s">
        <v>347</v>
      </c>
      <c r="AB27" s="37" t="s">
        <v>139</v>
      </c>
    </row>
    <row r="28" spans="2:28" ht="15.95" customHeight="1" x14ac:dyDescent="0.15">
      <c r="C28" s="3" t="s">
        <v>9</v>
      </c>
      <c r="R28" s="26"/>
      <c r="S28" s="30" t="s">
        <v>81</v>
      </c>
      <c r="T28" s="412"/>
      <c r="U28" s="413"/>
      <c r="V28" s="414"/>
      <c r="W28" s="419" t="s">
        <v>110</v>
      </c>
      <c r="X28" s="420"/>
      <c r="Y28" s="420"/>
      <c r="AB28" s="37" t="s">
        <v>140</v>
      </c>
    </row>
    <row r="29" spans="2:28" ht="15.95" customHeight="1" thickBot="1" x14ac:dyDescent="0.2">
      <c r="B29" s="3"/>
      <c r="R29" s="26"/>
      <c r="S29" s="30" t="s">
        <v>82</v>
      </c>
      <c r="T29" s="415"/>
      <c r="U29" s="416"/>
      <c r="V29" s="417"/>
      <c r="W29" s="419"/>
      <c r="X29" s="420"/>
      <c r="Y29" s="420"/>
      <c r="AB29" s="37" t="s">
        <v>141</v>
      </c>
    </row>
    <row r="30" spans="2:28" ht="15.95" customHeight="1" x14ac:dyDescent="0.15">
      <c r="B30" s="3" t="s">
        <v>10</v>
      </c>
      <c r="R30" s="26"/>
      <c r="AB30" s="37" t="s">
        <v>142</v>
      </c>
    </row>
    <row r="31" spans="2:28" ht="15.95" customHeight="1" x14ac:dyDescent="0.15">
      <c r="C31" s="3" t="s">
        <v>11</v>
      </c>
      <c r="F31" s="411" t="str">
        <f>⑤様式第１_別紙１!E23</f>
        <v/>
      </c>
      <c r="G31" s="411"/>
      <c r="H31" s="411"/>
      <c r="I31" s="411"/>
      <c r="J31" s="411"/>
      <c r="K31" s="9"/>
      <c r="L31" s="1" t="s">
        <v>12</v>
      </c>
      <c r="R31" s="26"/>
      <c r="S31" s="29" t="s">
        <v>112</v>
      </c>
      <c r="AA31" s="205"/>
      <c r="AB31" s="37" t="s">
        <v>143</v>
      </c>
    </row>
    <row r="32" spans="2:28" ht="15.95" customHeight="1" x14ac:dyDescent="0.15">
      <c r="C32" s="3" t="s">
        <v>13</v>
      </c>
      <c r="F32" s="411" t="str">
        <f>⑤様式第１_別紙１!F23</f>
        <v/>
      </c>
      <c r="G32" s="411"/>
      <c r="H32" s="411"/>
      <c r="I32" s="411"/>
      <c r="J32" s="411"/>
      <c r="K32" s="9"/>
      <c r="L32" s="1" t="s">
        <v>12</v>
      </c>
      <c r="R32" s="26"/>
      <c r="S32" s="418" t="s">
        <v>429</v>
      </c>
      <c r="T32" s="418"/>
      <c r="U32" s="418"/>
      <c r="V32" s="418"/>
      <c r="W32" s="418"/>
      <c r="X32" s="418"/>
      <c r="Y32" s="205"/>
      <c r="Z32" s="205"/>
      <c r="AB32" s="37" t="s">
        <v>144</v>
      </c>
    </row>
    <row r="33" spans="1:28" ht="15.95" customHeight="1" x14ac:dyDescent="0.15">
      <c r="B33" s="3"/>
      <c r="L33" s="6"/>
      <c r="R33" s="26"/>
      <c r="AB33" s="37" t="s">
        <v>145</v>
      </c>
    </row>
    <row r="34" spans="1:28" ht="15.95" customHeight="1" x14ac:dyDescent="0.15">
      <c r="B34" s="3" t="s">
        <v>14</v>
      </c>
      <c r="L34" s="6"/>
      <c r="R34" s="26"/>
      <c r="S34" s="29" t="s">
        <v>197</v>
      </c>
      <c r="AB34" s="37" t="s">
        <v>146</v>
      </c>
    </row>
    <row r="35" spans="1:28" ht="15.95" customHeight="1" x14ac:dyDescent="0.15">
      <c r="C35" s="3" t="s">
        <v>15</v>
      </c>
      <c r="L35" s="6"/>
      <c r="R35" s="26"/>
      <c r="S35" s="31" t="s">
        <v>524</v>
      </c>
      <c r="AB35" s="37" t="s">
        <v>147</v>
      </c>
    </row>
    <row r="36" spans="1:28" ht="15.95" customHeight="1" x14ac:dyDescent="0.15">
      <c r="B36" s="3"/>
      <c r="L36" s="6"/>
      <c r="R36" s="26"/>
      <c r="AB36" s="37" t="s">
        <v>148</v>
      </c>
    </row>
    <row r="37" spans="1:28" ht="15.95" customHeight="1" x14ac:dyDescent="0.15">
      <c r="B37" s="3" t="s">
        <v>16</v>
      </c>
      <c r="L37" s="6"/>
      <c r="R37" s="26"/>
      <c r="S37" s="29" t="s">
        <v>196</v>
      </c>
      <c r="AB37" s="37" t="s">
        <v>149</v>
      </c>
    </row>
    <row r="38" spans="1:28" ht="15.95" customHeight="1" x14ac:dyDescent="0.15">
      <c r="C38" s="3" t="s">
        <v>28</v>
      </c>
      <c r="F38" s="409" t="s">
        <v>32</v>
      </c>
      <c r="G38" s="409"/>
      <c r="H38" s="409"/>
      <c r="I38" s="409"/>
      <c r="J38" s="409"/>
      <c r="K38" s="409"/>
      <c r="L38" s="409"/>
      <c r="R38" s="26"/>
      <c r="S38" s="32" t="s">
        <v>526</v>
      </c>
      <c r="AB38" s="37" t="s">
        <v>150</v>
      </c>
    </row>
    <row r="39" spans="1:28" ht="15.95" customHeight="1" thickBot="1" x14ac:dyDescent="0.2">
      <c r="C39" s="3" t="s">
        <v>24</v>
      </c>
      <c r="F39" s="10" t="s">
        <v>23</v>
      </c>
      <c r="G39" s="12" t="str">
        <f>IF(中間シート!E5&lt;&gt;0,IF(YEAR(中間シート!E5)=2024,6,7),"")</f>
        <v/>
      </c>
      <c r="H39" s="11" t="s">
        <v>25</v>
      </c>
      <c r="I39" s="12" t="str">
        <f>IF(中間シート!E5&lt;&gt;0,MONTH(中間シート!E5),"")</f>
        <v/>
      </c>
      <c r="J39" s="11" t="s">
        <v>26</v>
      </c>
      <c r="K39" s="12" t="str">
        <f>IF(中間シート!E5&lt;&gt;0,DAY(中間シート!E5),"")</f>
        <v/>
      </c>
      <c r="L39" s="11" t="s">
        <v>27</v>
      </c>
      <c r="R39" s="26"/>
      <c r="S39" s="31" t="s">
        <v>534</v>
      </c>
      <c r="AB39" s="37" t="s">
        <v>151</v>
      </c>
    </row>
    <row r="40" spans="1:28" ht="15.95" customHeight="1" thickBot="1" x14ac:dyDescent="0.2">
      <c r="B40" s="3"/>
      <c r="R40" s="26"/>
      <c r="S40" s="30" t="s">
        <v>86</v>
      </c>
      <c r="T40" s="123"/>
      <c r="U40" s="32" t="s">
        <v>533</v>
      </c>
      <c r="AB40" s="37" t="s">
        <v>152</v>
      </c>
    </row>
    <row r="41" spans="1:28" ht="15.95" customHeight="1" x14ac:dyDescent="0.15">
      <c r="B41" s="3" t="s">
        <v>17</v>
      </c>
      <c r="R41" s="26"/>
      <c r="AB41" s="37" t="s">
        <v>153</v>
      </c>
    </row>
    <row r="42" spans="1:28" ht="15.95" customHeight="1" x14ac:dyDescent="0.15">
      <c r="C42" s="3" t="s">
        <v>18</v>
      </c>
      <c r="R42" s="26"/>
      <c r="S42" s="401" t="s">
        <v>449</v>
      </c>
      <c r="T42" s="402"/>
      <c r="U42" s="402"/>
      <c r="V42" s="403"/>
      <c r="AB42" s="37" t="s">
        <v>154</v>
      </c>
    </row>
    <row r="43" spans="1:28" ht="15.95" customHeight="1" x14ac:dyDescent="0.15">
      <c r="C43" s="3" t="s">
        <v>19</v>
      </c>
      <c r="R43" s="26"/>
      <c r="S43" s="404"/>
      <c r="T43" s="405"/>
      <c r="U43" s="405"/>
      <c r="V43" s="406"/>
      <c r="AB43" s="37" t="s">
        <v>155</v>
      </c>
    </row>
    <row r="44" spans="1:28" ht="15.95" customHeight="1" x14ac:dyDescent="0.15">
      <c r="B44" s="3"/>
      <c r="R44" s="26"/>
      <c r="S44" s="407" t="s">
        <v>436</v>
      </c>
      <c r="T44" s="408"/>
      <c r="U44" s="195" t="s">
        <v>422</v>
      </c>
      <c r="V44" s="194"/>
      <c r="AB44" s="37" t="s">
        <v>156</v>
      </c>
    </row>
    <row r="45" spans="1:28" ht="15.95" customHeight="1" x14ac:dyDescent="0.15">
      <c r="B45" s="4" t="s">
        <v>20</v>
      </c>
      <c r="R45" s="26"/>
      <c r="S45" s="397" t="s">
        <v>423</v>
      </c>
      <c r="T45" s="398"/>
      <c r="U45" s="398" t="s">
        <v>413</v>
      </c>
      <c r="V45" s="399"/>
      <c r="AB45" s="37" t="s">
        <v>157</v>
      </c>
    </row>
    <row r="46" spans="1:28" ht="15.95" customHeight="1" x14ac:dyDescent="0.15">
      <c r="A46" s="5" t="s">
        <v>425</v>
      </c>
      <c r="R46" s="26"/>
      <c r="S46" s="397" t="s">
        <v>424</v>
      </c>
      <c r="T46" s="398"/>
      <c r="U46" s="398" t="s">
        <v>414</v>
      </c>
      <c r="V46" s="399"/>
      <c r="AB46" s="37" t="s">
        <v>158</v>
      </c>
    </row>
    <row r="47" spans="1:28" ht="15.95" customHeight="1" x14ac:dyDescent="0.15">
      <c r="R47" s="26"/>
      <c r="S47" s="397" t="s">
        <v>426</v>
      </c>
      <c r="T47" s="398"/>
      <c r="U47" s="398" t="s">
        <v>415</v>
      </c>
      <c r="V47" s="399"/>
      <c r="AB47" s="37" t="s">
        <v>159</v>
      </c>
    </row>
    <row r="48" spans="1:28" ht="15.95" customHeight="1" x14ac:dyDescent="0.15">
      <c r="R48" s="26"/>
      <c r="S48" s="397" t="s">
        <v>427</v>
      </c>
      <c r="T48" s="398"/>
      <c r="U48" s="398" t="s">
        <v>416</v>
      </c>
      <c r="V48" s="399"/>
      <c r="AB48" s="37" t="s">
        <v>160</v>
      </c>
    </row>
    <row r="49" spans="18:22" ht="15.95" customHeight="1" x14ac:dyDescent="0.15">
      <c r="R49" s="26"/>
      <c r="S49" s="397" t="s">
        <v>428</v>
      </c>
      <c r="T49" s="398"/>
      <c r="U49" s="398" t="s">
        <v>417</v>
      </c>
      <c r="V49" s="399"/>
    </row>
    <row r="50" spans="18:22" ht="15.95" customHeight="1" x14ac:dyDescent="0.15">
      <c r="R50" s="26"/>
      <c r="S50" s="196"/>
      <c r="T50" s="197"/>
      <c r="U50" s="398" t="s">
        <v>418</v>
      </c>
      <c r="V50" s="399"/>
    </row>
    <row r="51" spans="18:22" ht="15.95" customHeight="1" x14ac:dyDescent="0.15">
      <c r="R51" s="26"/>
      <c r="S51" s="393"/>
      <c r="T51" s="394"/>
      <c r="U51" s="394" t="s">
        <v>419</v>
      </c>
      <c r="V51" s="400"/>
    </row>
    <row r="52" spans="18:22" ht="15.95" customHeight="1" x14ac:dyDescent="0.15">
      <c r="R52" s="26"/>
      <c r="S52" s="395"/>
      <c r="T52" s="396"/>
      <c r="U52" s="198"/>
      <c r="V52" s="199"/>
    </row>
    <row r="54" spans="18:22" x14ac:dyDescent="0.15">
      <c r="T54" s="206"/>
    </row>
  </sheetData>
  <sheetProtection algorithmName="SHA-512" hashValue="saj83GDDFsMpl8rWIQJf8qUj45300fJdFYxfTDyttjlUcouhP+zY7X4gp0op34N4gzGPGi6nvrTPhmCgpOVToA==" saltValue="CVjrqH9GGwzkiIA8d+bFyw==" spinCount="100000" sheet="1" objects="1" selectLockedCells="1"/>
  <mergeCells count="40">
    <mergeCell ref="T13:U13"/>
    <mergeCell ref="T14:U14"/>
    <mergeCell ref="T15:U15"/>
    <mergeCell ref="T17:V17"/>
    <mergeCell ref="T19:U19"/>
    <mergeCell ref="M2:O2"/>
    <mergeCell ref="I9:P9"/>
    <mergeCell ref="B18:P20"/>
    <mergeCell ref="B22:P22"/>
    <mergeCell ref="B25:P25"/>
    <mergeCell ref="I10:P10"/>
    <mergeCell ref="I11:P11"/>
    <mergeCell ref="I13:P13"/>
    <mergeCell ref="G13:H13"/>
    <mergeCell ref="G11:H11"/>
    <mergeCell ref="G9:H9"/>
    <mergeCell ref="F38:L38"/>
    <mergeCell ref="E15:P15"/>
    <mergeCell ref="F31:J31"/>
    <mergeCell ref="F32:J32"/>
    <mergeCell ref="T28:V29"/>
    <mergeCell ref="S32:X32"/>
    <mergeCell ref="W28:Y29"/>
    <mergeCell ref="T23:V23"/>
    <mergeCell ref="S5:V5"/>
    <mergeCell ref="S51:T52"/>
    <mergeCell ref="S47:T47"/>
    <mergeCell ref="U48:V48"/>
    <mergeCell ref="S45:T45"/>
    <mergeCell ref="S46:T46"/>
    <mergeCell ref="S48:T48"/>
    <mergeCell ref="S49:T49"/>
    <mergeCell ref="U45:V45"/>
    <mergeCell ref="U46:V46"/>
    <mergeCell ref="U47:V47"/>
    <mergeCell ref="U49:V49"/>
    <mergeCell ref="U50:V50"/>
    <mergeCell ref="U51:V51"/>
    <mergeCell ref="S42:V43"/>
    <mergeCell ref="S44:T44"/>
  </mergeCells>
  <phoneticPr fontId="4"/>
  <conditionalFormatting sqref="T2 T6 T12 T13:U15 T17:V17 T19:U19 T21:U21 T23:V23 T28:V29 T40">
    <cfRule type="expression" dxfId="23" priority="1">
      <formula>T2&lt;&gt;""</formula>
    </cfRule>
  </conditionalFormatting>
  <conditionalFormatting sqref="T28">
    <cfRule type="expression" dxfId="22" priority="3">
      <formula>COUNTIF($T$23,"*リース*")</formula>
    </cfRule>
  </conditionalFormatting>
  <dataValidations count="11">
    <dataValidation type="list" allowBlank="1" showInputMessage="1" showErrorMessage="1" promptTitle="都道府県" prompt="プルダウンから選択してください" sqref="T12" xr:uid="{CC2A6DA5-C2DC-4AA0-9B20-D131AA68DD81}">
      <formula1>$AB$2:$AB$48</formula1>
    </dataValidation>
    <dataValidation type="date" imeMode="disabled" allowBlank="1" showInputMessage="1" showErrorMessage="1" error="【****/*/*】という形式で_x000a_【2025/1/17】までの日付を入力してください。_x000a_※【2024/9/1】～【2025/1/17】の入力に制限しています。" promptTitle="完了予定年月日" prompt="西暦で入力してください_x000a_例）2025/1/17" sqref="T40" xr:uid="{4C2A9D36-2FDF-42C8-A6E7-8452B8BCCB00}">
      <formula1>45536</formula1>
      <formula2>45674</formula2>
    </dataValidation>
    <dataValidation type="date" imeMode="disabled" allowBlank="1" showInputMessage="1" showErrorMessage="1" error="【****/*/*】という形式で_x000a_日付を入力してください。_x000a_※【2024/6/12】～【2024/10/11】の入力に制限しています。" promptTitle="文書作成日" prompt="西暦で入力してください_x000a_例）2024/10/11" sqref="T6" xr:uid="{4DAB5715-F6B7-422C-A26C-16A0005AEFEA}">
      <formula1>45455</formula1>
      <formula2>45576</formula2>
    </dataValidation>
    <dataValidation imeMode="hiragana" allowBlank="1" showInputMessage="1" showErrorMessage="1" sqref="T21:U21" xr:uid="{9C96963B-1557-43C7-8841-FF9D252848EC}"/>
    <dataValidation imeMode="hiragana" allowBlank="1" showInputMessage="1" showErrorMessage="1" promptTitle="市区町村" prompt="例)●●市、●●郡▲▲町、●●区、等" sqref="T13:U13" xr:uid="{9E00162D-33F2-470A-A5E1-2073DE2891D8}"/>
    <dataValidation imeMode="hiragana" allowBlank="1" showInputMessage="1" showErrorMessage="1" promptTitle="町名地番" prompt="例)■■1-2-3_x000a_※番地は略式表記" sqref="T14:U14" xr:uid="{A4F3DED9-AED8-4BAE-A559-D8980D2701C4}"/>
    <dataValidation imeMode="hiragana" allowBlank="1" showInputMessage="1" showErrorMessage="1" promptTitle="建物名称" prompt="例)★★ビル6F_x000a_※階数はF表記" sqref="T15:U15" xr:uid="{439B6E93-7E5B-410F-887C-2EEDEC29A9E9}"/>
    <dataValidation imeMode="hiragana" allowBlank="1" showInputMessage="1" showErrorMessage="1" promptTitle="法人名" prompt="正式名称を入力してください_x000a_法人格は略さずに入力してください_x000a_例）(株)㈱　→　株式会社" sqref="T17:V17" xr:uid="{A02D0C78-C654-46F4-885F-2302D8F54923}"/>
    <dataValidation type="list" imeMode="hiragana" allowBlank="1" showInputMessage="1" promptTitle="代表者の役職" prompt="プルダウンから選択するか、手入力してください" sqref="T19:U19" xr:uid="{4028B138-CB6D-48E0-AE26-94F0654ED385}">
      <formula1>$AD$2:$AD$6</formula1>
    </dataValidation>
    <dataValidation type="list" allowBlank="1" showInputMessage="1" showErrorMessage="1" promptTitle="補助対象事業者区分" prompt="主に該当する区分を下記より選択してください_x000a_ア）貨物自動車運送事業者_x000a_イ）第二種貨物利用運送事業者_x000a_ウ）自家用トラック事業者_x000a_エ）荷主等_x000a_オ）リース事業者" sqref="T23:V23" xr:uid="{4BDE18C8-9F02-4D98-89FD-6B98BF2A8B69}">
      <formula1>$AC$2:$AC$6</formula1>
    </dataValidation>
    <dataValidation imeMode="hiragana" allowBlank="1" showInputMessage="1" showErrorMessage="1" promptTitle="トラック事業者または荷主名" prompt="左の様式に【本補助事業を実施するトラック事業者または荷主名】が既に表示されている場合は、入力不要です" sqref="T28:V29" xr:uid="{ED5F6071-E759-46C8-ADA0-D3D8C1BCDA28}"/>
  </dataValidations>
  <hyperlinks>
    <hyperlink ref="S32:W32" location="様式第１_別紙１!N6" display="補助金交付申請額を入力する（クリックすると入力シート_様式第1_別紙1へ移動します）" xr:uid="{AD63799B-9E6F-457F-A5FE-8C6A8062BB25}"/>
    <hyperlink ref="S32:X32" location="'④様式第１_別紙１（申請額入力用）'!I5" display="補助金交付申請額を入力する（クリックすると入力シート_①様式第1_別紙1（申請額入力用）へ移動します）" xr:uid="{D47410FA-C018-4A5B-AFA9-C06CE84934D1}"/>
  </hyperlinks>
  <pageMargins left="0.7" right="0.7" top="0.75" bottom="0.75" header="0.3" footer="0.3"/>
  <pageSetup paperSize="9" fitToWidth="0"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A3BE-A266-4705-9BC9-C4983CBF6325}">
  <sheetPr codeName="Sheet9">
    <tabColor theme="1"/>
  </sheetPr>
  <dimension ref="A1:A9"/>
  <sheetViews>
    <sheetView workbookViewId="0">
      <selection activeCell="A4" sqref="A4"/>
    </sheetView>
  </sheetViews>
  <sheetFormatPr defaultRowHeight="13.5" x14ac:dyDescent="0.15"/>
  <sheetData>
    <row r="1" spans="1:1" x14ac:dyDescent="0.15">
      <c r="A1" t="s">
        <v>413</v>
      </c>
    </row>
    <row r="2" spans="1:1" x14ac:dyDescent="0.15">
      <c r="A2" t="s">
        <v>414</v>
      </c>
    </row>
    <row r="3" spans="1:1" x14ac:dyDescent="0.15">
      <c r="A3" t="s">
        <v>415</v>
      </c>
    </row>
    <row r="4" spans="1:1" x14ac:dyDescent="0.15">
      <c r="A4" t="s">
        <v>416</v>
      </c>
    </row>
    <row r="5" spans="1:1" x14ac:dyDescent="0.15">
      <c r="A5" t="s">
        <v>417</v>
      </c>
    </row>
    <row r="6" spans="1:1" x14ac:dyDescent="0.15">
      <c r="A6" t="s">
        <v>418</v>
      </c>
    </row>
    <row r="7" spans="1:1" x14ac:dyDescent="0.15">
      <c r="A7" t="s">
        <v>419</v>
      </c>
    </row>
    <row r="8" spans="1:1" x14ac:dyDescent="0.15">
      <c r="A8" t="s">
        <v>420</v>
      </c>
    </row>
    <row r="9" spans="1:1" x14ac:dyDescent="0.15">
      <c r="A9" t="s">
        <v>421</v>
      </c>
    </row>
  </sheetData>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8D1C-A2B0-45A9-B88B-C911BCC25E8C}">
  <sheetPr codeName="Sheet10">
    <tabColor theme="1"/>
  </sheetPr>
  <dimension ref="B2:AY110"/>
  <sheetViews>
    <sheetView zoomScale="70" zoomScaleNormal="70" workbookViewId="0">
      <selection activeCell="T23" sqref="T23"/>
    </sheetView>
  </sheetViews>
  <sheetFormatPr defaultColWidth="9" defaultRowHeight="15.75" x14ac:dyDescent="0.15"/>
  <cols>
    <col min="1" max="1" width="9" style="39"/>
    <col min="2" max="2" width="18.375" style="176" customWidth="1"/>
    <col min="3" max="3" width="22.625" style="176" customWidth="1"/>
    <col min="4" max="27" width="10.625" style="39" customWidth="1"/>
    <col min="28" max="28" width="2.5" style="39" customWidth="1"/>
    <col min="29" max="29" width="23.25" style="39" customWidth="1"/>
    <col min="30" max="30" width="10.625" style="39" customWidth="1"/>
    <col min="31" max="32" width="9" style="39" hidden="1" customWidth="1"/>
    <col min="33" max="33" width="10.625" style="39" customWidth="1"/>
    <col min="34" max="35" width="9" style="39" hidden="1" customWidth="1"/>
    <col min="36" max="36" width="10.625" style="39" customWidth="1"/>
    <col min="37" max="38" width="9" style="39" hidden="1" customWidth="1"/>
    <col min="39" max="39" width="10.625" style="39" customWidth="1"/>
    <col min="40" max="41" width="10.625" style="39" hidden="1" customWidth="1"/>
    <col min="42" max="42" width="10.625" style="39" customWidth="1"/>
    <col min="43" max="44" width="10.625" style="39" hidden="1" customWidth="1"/>
    <col min="45" max="45" width="10.625" style="39" customWidth="1"/>
    <col min="46" max="46" width="9" style="39" customWidth="1"/>
    <col min="47" max="16384" width="9" style="39"/>
  </cols>
  <sheetData>
    <row r="2" spans="2:15" ht="78.75" x14ac:dyDescent="0.15">
      <c r="B2" s="174"/>
      <c r="C2" s="174" t="s">
        <v>395</v>
      </c>
      <c r="D2" s="38" t="s">
        <v>161</v>
      </c>
      <c r="E2" s="38" t="s">
        <v>162</v>
      </c>
    </row>
    <row r="3" spans="2:15" x14ac:dyDescent="0.15">
      <c r="B3" s="174" t="s">
        <v>391</v>
      </c>
      <c r="C3" s="174" t="s">
        <v>163</v>
      </c>
      <c r="D3" s="41" t="str">
        <f>①様式第１_本紙!T2&amp;""</f>
        <v/>
      </c>
      <c r="E3" s="42" t="str">
        <f>IF(D3&lt;&gt;"",TRIM(CLEAN(D3)),"-")</f>
        <v>-</v>
      </c>
    </row>
    <row r="4" spans="2:15" x14ac:dyDescent="0.15">
      <c r="B4" s="174" t="s">
        <v>391</v>
      </c>
      <c r="C4" s="174" t="s">
        <v>164</v>
      </c>
      <c r="D4" s="120">
        <f>①様式第１_本紙!T6</f>
        <v>0</v>
      </c>
      <c r="E4" s="121">
        <f>D4</f>
        <v>0</v>
      </c>
      <c r="F4" s="39" t="s">
        <v>184</v>
      </c>
    </row>
    <row r="5" spans="2:15" x14ac:dyDescent="0.15">
      <c r="B5" s="174" t="s">
        <v>391</v>
      </c>
      <c r="C5" s="174" t="s">
        <v>165</v>
      </c>
      <c r="D5" s="120">
        <f>①様式第１_本紙!T40</f>
        <v>0</v>
      </c>
      <c r="E5" s="121">
        <f>D5</f>
        <v>0</v>
      </c>
      <c r="F5" s="39" t="s">
        <v>184</v>
      </c>
    </row>
    <row r="6" spans="2:15" x14ac:dyDescent="0.15">
      <c r="B6" s="174" t="s">
        <v>391</v>
      </c>
      <c r="C6" s="174" t="s">
        <v>174</v>
      </c>
      <c r="D6" s="41" t="str">
        <f>①様式第１_本紙!T28&amp;""</f>
        <v/>
      </c>
      <c r="E6" s="42" t="str">
        <f>IF(AND(D6="",E35&lt;&gt;"オ"),E22,TRIM(CLEAN(SUBSTITUTE(D6,"トラック輸送省エネ化推進事業",""))))</f>
        <v/>
      </c>
      <c r="F6" s="39" t="s">
        <v>437</v>
      </c>
    </row>
    <row r="8" spans="2:15" x14ac:dyDescent="0.15">
      <c r="B8" s="174"/>
      <c r="C8" s="174" t="s">
        <v>395</v>
      </c>
      <c r="D8" s="38" t="s">
        <v>292</v>
      </c>
      <c r="E8" s="38" t="s">
        <v>294</v>
      </c>
    </row>
    <row r="9" spans="2:15" x14ac:dyDescent="0.15">
      <c r="B9" s="174" t="s">
        <v>394</v>
      </c>
      <c r="C9" s="174" t="s">
        <v>286</v>
      </c>
      <c r="D9" s="41">
        <f>IF(SUM(H45:H47)&gt;0,1,0)</f>
        <v>0</v>
      </c>
      <c r="E9" s="41" t="str">
        <f>IF(D9=1,C9&amp;IF(SUM(D10:$D$13)&gt;0,",",""),"")</f>
        <v/>
      </c>
    </row>
    <row r="10" spans="2:15" x14ac:dyDescent="0.15">
      <c r="B10" s="174" t="s">
        <v>394</v>
      </c>
      <c r="C10" s="174" t="s">
        <v>288</v>
      </c>
      <c r="D10" s="41">
        <f>IF(SUM(H48:H50)&gt;0,1,0)</f>
        <v>0</v>
      </c>
      <c r="E10" s="41" t="str">
        <f>IF(D10=1,C10&amp;IF(SUM(D11:$D$13)&gt;0,",",""),"")</f>
        <v/>
      </c>
    </row>
    <row r="11" spans="2:15" x14ac:dyDescent="0.15">
      <c r="B11" s="174" t="s">
        <v>394</v>
      </c>
      <c r="C11" s="174" t="s">
        <v>289</v>
      </c>
      <c r="D11" s="41">
        <f>IF(SUM(H51:H53)&gt;0,1,0)</f>
        <v>0</v>
      </c>
      <c r="E11" s="41" t="str">
        <f>IF(D11=1,C11&amp;IF(SUM(D12:$D$13)&gt;0,",",""),"")</f>
        <v/>
      </c>
    </row>
    <row r="12" spans="2:15" x14ac:dyDescent="0.15">
      <c r="B12" s="174" t="s">
        <v>394</v>
      </c>
      <c r="C12" s="174" t="s">
        <v>290</v>
      </c>
      <c r="D12" s="41">
        <f>IF(SUM(H54:H56)&gt;0,1,0)</f>
        <v>0</v>
      </c>
      <c r="E12" s="41" t="str">
        <f>IF(D12=1,C12&amp;IF(SUM(D13:$D$13)&gt;0,",",""),"")</f>
        <v/>
      </c>
    </row>
    <row r="13" spans="2:15" x14ac:dyDescent="0.15">
      <c r="B13" s="174" t="s">
        <v>394</v>
      </c>
      <c r="C13" s="174" t="s">
        <v>291</v>
      </c>
      <c r="D13" s="41">
        <f>IF(SUM(H57:H59)&gt;0,1,0)</f>
        <v>0</v>
      </c>
      <c r="E13" s="41" t="str">
        <f t="shared" ref="E13" si="0">IF(D13=1,C13,"")</f>
        <v/>
      </c>
    </row>
    <row r="14" spans="2:15" x14ac:dyDescent="0.15">
      <c r="B14" s="174" t="s">
        <v>394</v>
      </c>
      <c r="C14" s="174" t="s">
        <v>293</v>
      </c>
      <c r="D14" s="41" t="str">
        <f>IF(SUM(D9:D13)=0,"　　　　　",ASC(E9&amp;E10&amp;E11&amp;E12&amp;E13))</f>
        <v>　　　　　</v>
      </c>
    </row>
    <row r="16" spans="2:15" x14ac:dyDescent="0.15">
      <c r="D16" s="180" t="s">
        <v>393</v>
      </c>
      <c r="E16" s="116"/>
      <c r="F16" s="180" t="s">
        <v>396</v>
      </c>
      <c r="G16" s="116"/>
      <c r="H16" s="180" t="s">
        <v>407</v>
      </c>
      <c r="I16" s="116"/>
      <c r="J16" s="180" t="s">
        <v>408</v>
      </c>
      <c r="K16" s="116"/>
      <c r="L16" s="180" t="s">
        <v>409</v>
      </c>
      <c r="M16" s="116"/>
      <c r="N16" s="180" t="s">
        <v>410</v>
      </c>
      <c r="O16" s="116"/>
    </row>
    <row r="17" spans="2:15" ht="78.75" x14ac:dyDescent="0.15">
      <c r="B17" s="174"/>
      <c r="C17" s="174" t="s">
        <v>395</v>
      </c>
      <c r="D17" s="38" t="s">
        <v>161</v>
      </c>
      <c r="E17" s="38" t="s">
        <v>162</v>
      </c>
      <c r="F17" s="38" t="s">
        <v>161</v>
      </c>
      <c r="G17" s="38" t="s">
        <v>162</v>
      </c>
      <c r="H17" s="38" t="s">
        <v>161</v>
      </c>
      <c r="I17" s="38" t="s">
        <v>162</v>
      </c>
      <c r="J17" s="38" t="s">
        <v>161</v>
      </c>
      <c r="K17" s="38" t="s">
        <v>162</v>
      </c>
      <c r="L17" s="38" t="s">
        <v>161</v>
      </c>
      <c r="M17" s="38" t="s">
        <v>162</v>
      </c>
      <c r="N17" s="38" t="s">
        <v>161</v>
      </c>
      <c r="O17" s="38" t="s">
        <v>162</v>
      </c>
    </row>
    <row r="18" spans="2:15" x14ac:dyDescent="0.15">
      <c r="B18" s="211" t="s">
        <v>411</v>
      </c>
      <c r="C18" s="211" t="s">
        <v>166</v>
      </c>
      <c r="D18" s="213" t="str">
        <f>①様式第１_本紙!T12&amp;""</f>
        <v/>
      </c>
      <c r="E18" s="228" t="str">
        <f t="shared" ref="E18:E31" si="1">TRIM(CLEAN(D18))</f>
        <v/>
      </c>
      <c r="F18" s="231" t="str">
        <f>'③申請者情報（共同用）'!D6&amp;""</f>
        <v/>
      </c>
      <c r="G18" s="228" t="str">
        <f t="shared" ref="G18:G27" si="2">TRIM(CLEAN(F18))</f>
        <v/>
      </c>
      <c r="H18" s="213" t="str">
        <f>'③申請者情報（共同用）'!D69&amp;""</f>
        <v/>
      </c>
      <c r="I18" s="228" t="str">
        <f>H18</f>
        <v/>
      </c>
      <c r="J18" s="213" t="str">
        <f>'③申請者情報（共同用）'!D132&amp;""</f>
        <v/>
      </c>
      <c r="K18" s="228" t="str">
        <f>J18</f>
        <v/>
      </c>
      <c r="L18" s="213" t="str">
        <f>'③申請者情報（共同用）'!D195&amp;""</f>
        <v/>
      </c>
      <c r="M18" s="228" t="str">
        <f>L18</f>
        <v/>
      </c>
      <c r="N18" s="213" t="str">
        <f>'③申請者情報（共同用）'!D258&amp;""</f>
        <v/>
      </c>
      <c r="O18" s="228" t="str">
        <f>N18</f>
        <v/>
      </c>
    </row>
    <row r="19" spans="2:15" x14ac:dyDescent="0.15">
      <c r="B19" s="222" t="s">
        <v>411</v>
      </c>
      <c r="C19" s="222" t="s">
        <v>167</v>
      </c>
      <c r="D19" s="224" t="str">
        <f>①様式第１_本紙!T13&amp;""</f>
        <v/>
      </c>
      <c r="E19" s="229" t="str">
        <f t="shared" si="1"/>
        <v/>
      </c>
      <c r="F19" s="232" t="str">
        <f>'③申請者情報（共同用）'!D7&amp;""</f>
        <v/>
      </c>
      <c r="G19" s="229" t="str">
        <f t="shared" si="2"/>
        <v/>
      </c>
      <c r="H19" s="224" t="str">
        <f>'③申請者情報（共同用）'!D70&amp;""</f>
        <v/>
      </c>
      <c r="I19" s="229" t="str">
        <f>TRIM(CLEAN(H19))</f>
        <v/>
      </c>
      <c r="J19" s="224" t="str">
        <f>'③申請者情報（共同用）'!D133&amp;""</f>
        <v/>
      </c>
      <c r="K19" s="229" t="str">
        <f>TRIM(CLEAN(J19))</f>
        <v/>
      </c>
      <c r="L19" s="224" t="str">
        <f>'③申請者情報（共同用）'!D196&amp;""</f>
        <v/>
      </c>
      <c r="M19" s="229" t="str">
        <f>TRIM(CLEAN(L19))</f>
        <v/>
      </c>
      <c r="N19" s="224" t="str">
        <f>'③申請者情報（共同用）'!D259&amp;""</f>
        <v/>
      </c>
      <c r="O19" s="229" t="str">
        <f>TRIM(CLEAN(N19))</f>
        <v/>
      </c>
    </row>
    <row r="20" spans="2:15" x14ac:dyDescent="0.15">
      <c r="B20" s="222" t="s">
        <v>411</v>
      </c>
      <c r="C20" s="222" t="s">
        <v>343</v>
      </c>
      <c r="D20" s="224" t="str">
        <f>①様式第１_本紙!T14&amp;""</f>
        <v/>
      </c>
      <c r="E20" s="229" t="str">
        <f t="shared" si="1"/>
        <v/>
      </c>
      <c r="F20" s="232" t="str">
        <f>'③申請者情報（共同用）'!D8&amp;""</f>
        <v/>
      </c>
      <c r="G20" s="229" t="str">
        <f t="shared" si="2"/>
        <v/>
      </c>
      <c r="H20" s="224" t="str">
        <f>'③申請者情報（共同用）'!D71&amp;""</f>
        <v/>
      </c>
      <c r="I20" s="229" t="str">
        <f t="shared" ref="I20:I31" si="3">TRIM(CLEAN(H20))</f>
        <v/>
      </c>
      <c r="J20" s="224" t="str">
        <f>'③申請者情報（共同用）'!D134&amp;""</f>
        <v/>
      </c>
      <c r="K20" s="229" t="str">
        <f t="shared" ref="K20:K31" si="4">TRIM(CLEAN(J20))</f>
        <v/>
      </c>
      <c r="L20" s="224" t="str">
        <f>'③申請者情報（共同用）'!D197&amp;""</f>
        <v/>
      </c>
      <c r="M20" s="229" t="str">
        <f t="shared" ref="M20:M31" si="5">TRIM(CLEAN(L20))</f>
        <v/>
      </c>
      <c r="N20" s="224" t="str">
        <f>'③申請者情報（共同用）'!D260&amp;""</f>
        <v/>
      </c>
      <c r="O20" s="229" t="str">
        <f t="shared" ref="O20:O31" si="6">TRIM(CLEAN(N20))</f>
        <v/>
      </c>
    </row>
    <row r="21" spans="2:15" x14ac:dyDescent="0.15">
      <c r="B21" s="216" t="s">
        <v>411</v>
      </c>
      <c r="C21" s="216" t="s">
        <v>168</v>
      </c>
      <c r="D21" s="218" t="str">
        <f>①様式第１_本紙!T15&amp;""</f>
        <v/>
      </c>
      <c r="E21" s="230" t="str">
        <f t="shared" si="1"/>
        <v/>
      </c>
      <c r="F21" s="233" t="str">
        <f>'③申請者情報（共同用）'!D9&amp;""</f>
        <v/>
      </c>
      <c r="G21" s="230" t="str">
        <f t="shared" si="2"/>
        <v/>
      </c>
      <c r="H21" s="218" t="str">
        <f>'③申請者情報（共同用）'!D72&amp;""</f>
        <v/>
      </c>
      <c r="I21" s="230" t="str">
        <f t="shared" si="3"/>
        <v/>
      </c>
      <c r="J21" s="218" t="str">
        <f>'③申請者情報（共同用）'!D135&amp;""</f>
        <v/>
      </c>
      <c r="K21" s="230" t="str">
        <f t="shared" si="4"/>
        <v/>
      </c>
      <c r="L21" s="218" t="str">
        <f>'③申請者情報（共同用）'!D198&amp;""</f>
        <v/>
      </c>
      <c r="M21" s="230" t="str">
        <f t="shared" si="5"/>
        <v/>
      </c>
      <c r="N21" s="218" t="str">
        <f>'③申請者情報（共同用）'!D261&amp;""</f>
        <v/>
      </c>
      <c r="O21" s="230" t="str">
        <f t="shared" si="6"/>
        <v/>
      </c>
    </row>
    <row r="22" spans="2:15" x14ac:dyDescent="0.15">
      <c r="B22" s="211" t="s">
        <v>411</v>
      </c>
      <c r="C22" s="211" t="s">
        <v>175</v>
      </c>
      <c r="D22" s="213" t="str">
        <f>①様式第１_本紙!T17&amp;""</f>
        <v/>
      </c>
      <c r="E22" s="228" t="str">
        <f>TRIM(CLEAN(D22))</f>
        <v/>
      </c>
      <c r="F22" s="231" t="str">
        <f>'③申請者情報（共同用）'!D11&amp;""</f>
        <v/>
      </c>
      <c r="G22" s="228" t="str">
        <f t="shared" si="2"/>
        <v/>
      </c>
      <c r="H22" s="213" t="str">
        <f>'③申請者情報（共同用）'!D74&amp;""</f>
        <v/>
      </c>
      <c r="I22" s="228" t="str">
        <f t="shared" si="3"/>
        <v/>
      </c>
      <c r="J22" s="213" t="str">
        <f>'③申請者情報（共同用）'!D137&amp;""</f>
        <v/>
      </c>
      <c r="K22" s="228" t="str">
        <f t="shared" si="4"/>
        <v/>
      </c>
      <c r="L22" s="213" t="str">
        <f>'③申請者情報（共同用）'!D200&amp;""</f>
        <v/>
      </c>
      <c r="M22" s="228" t="str">
        <f t="shared" si="5"/>
        <v/>
      </c>
      <c r="N22" s="213" t="str">
        <f>'③申請者情報（共同用）'!D263&amp;""</f>
        <v/>
      </c>
      <c r="O22" s="228" t="str">
        <f t="shared" si="6"/>
        <v/>
      </c>
    </row>
    <row r="23" spans="2:15" x14ac:dyDescent="0.15">
      <c r="B23" s="216" t="s">
        <v>411</v>
      </c>
      <c r="C23" s="216" t="s">
        <v>285</v>
      </c>
      <c r="D23" s="218" t="str">
        <f>'②申請者情報（代表用）'!D7&amp;""</f>
        <v/>
      </c>
      <c r="E23" s="230" t="str">
        <f t="shared" si="1"/>
        <v/>
      </c>
      <c r="F23" s="233" t="str">
        <f>'③申請者情報（共同用）'!D10&amp;""</f>
        <v/>
      </c>
      <c r="G23" s="230" t="str">
        <f t="shared" si="2"/>
        <v/>
      </c>
      <c r="H23" s="218" t="str">
        <f>'③申請者情報（共同用）'!D73&amp;""</f>
        <v/>
      </c>
      <c r="I23" s="230" t="str">
        <f t="shared" si="3"/>
        <v/>
      </c>
      <c r="J23" s="218" t="str">
        <f>'③申請者情報（共同用）'!D136&amp;""</f>
        <v/>
      </c>
      <c r="K23" s="230" t="str">
        <f t="shared" si="4"/>
        <v/>
      </c>
      <c r="L23" s="218" t="str">
        <f>'③申請者情報（共同用）'!D199&amp;""</f>
        <v/>
      </c>
      <c r="M23" s="230" t="str">
        <f t="shared" si="5"/>
        <v/>
      </c>
      <c r="N23" s="218" t="str">
        <f>'③申請者情報（共同用）'!D262&amp;""</f>
        <v/>
      </c>
      <c r="O23" s="230" t="str">
        <f t="shared" si="6"/>
        <v/>
      </c>
    </row>
    <row r="24" spans="2:15" x14ac:dyDescent="0.15">
      <c r="B24" s="211" t="s">
        <v>411</v>
      </c>
      <c r="C24" s="211" t="s">
        <v>284</v>
      </c>
      <c r="D24" s="213" t="str">
        <f>①様式第１_本紙!T19&amp;""</f>
        <v/>
      </c>
      <c r="E24" s="228" t="str">
        <f t="shared" si="1"/>
        <v/>
      </c>
      <c r="F24" s="231" t="str">
        <f>'③申請者情報（共同用）'!D13&amp;""</f>
        <v/>
      </c>
      <c r="G24" s="228" t="str">
        <f t="shared" si="2"/>
        <v/>
      </c>
      <c r="H24" s="213" t="str">
        <f>'③申請者情報（共同用）'!D76&amp;""</f>
        <v/>
      </c>
      <c r="I24" s="228" t="str">
        <f t="shared" si="3"/>
        <v/>
      </c>
      <c r="J24" s="213" t="str">
        <f>'③申請者情報（共同用）'!D139&amp;""</f>
        <v/>
      </c>
      <c r="K24" s="228" t="str">
        <f t="shared" si="4"/>
        <v/>
      </c>
      <c r="L24" s="213" t="str">
        <f>'③申請者情報（共同用）'!D202&amp;""</f>
        <v/>
      </c>
      <c r="M24" s="228" t="str">
        <f t="shared" si="5"/>
        <v/>
      </c>
      <c r="N24" s="213" t="str">
        <f>'③申請者情報（共同用）'!D265&amp;""</f>
        <v/>
      </c>
      <c r="O24" s="228" t="str">
        <f t="shared" si="6"/>
        <v/>
      </c>
    </row>
    <row r="25" spans="2:15" x14ac:dyDescent="0.15">
      <c r="B25" s="222" t="s">
        <v>411</v>
      </c>
      <c r="C25" s="222" t="s">
        <v>282</v>
      </c>
      <c r="D25" s="224" t="str">
        <f>①様式第１_本紙!T21&amp;""</f>
        <v/>
      </c>
      <c r="E25" s="229" t="str">
        <f t="shared" si="1"/>
        <v/>
      </c>
      <c r="F25" s="232" t="str">
        <f>'③申請者情報（共同用）'!F13&amp;""</f>
        <v/>
      </c>
      <c r="G25" s="229" t="str">
        <f t="shared" si="2"/>
        <v/>
      </c>
      <c r="H25" s="224" t="str">
        <f>'③申請者情報（共同用）'!F76&amp;""</f>
        <v/>
      </c>
      <c r="I25" s="229" t="str">
        <f t="shared" si="3"/>
        <v/>
      </c>
      <c r="J25" s="224" t="str">
        <f>'③申請者情報（共同用）'!F139&amp;""</f>
        <v/>
      </c>
      <c r="K25" s="229" t="str">
        <f t="shared" si="4"/>
        <v/>
      </c>
      <c r="L25" s="224" t="str">
        <f>'③申請者情報（共同用）'!F202&amp;""</f>
        <v/>
      </c>
      <c r="M25" s="229" t="str">
        <f t="shared" si="5"/>
        <v/>
      </c>
      <c r="N25" s="224" t="str">
        <f>'③申請者情報（共同用）'!F265&amp;""</f>
        <v/>
      </c>
      <c r="O25" s="229" t="str">
        <f t="shared" si="6"/>
        <v/>
      </c>
    </row>
    <row r="26" spans="2:15" x14ac:dyDescent="0.15">
      <c r="B26" s="216" t="s">
        <v>411</v>
      </c>
      <c r="C26" s="216" t="s">
        <v>283</v>
      </c>
      <c r="D26" s="218" t="str">
        <f>①様式第１_本紙!U21&amp;""</f>
        <v/>
      </c>
      <c r="E26" s="230" t="str">
        <f t="shared" si="1"/>
        <v/>
      </c>
      <c r="F26" s="233" t="str">
        <f>'③申請者情報（共同用）'!I13&amp;""</f>
        <v/>
      </c>
      <c r="G26" s="230" t="str">
        <f t="shared" si="2"/>
        <v/>
      </c>
      <c r="H26" s="218" t="str">
        <f>'③申請者情報（共同用）'!I76&amp;""</f>
        <v/>
      </c>
      <c r="I26" s="230" t="str">
        <f t="shared" si="3"/>
        <v/>
      </c>
      <c r="J26" s="218" t="str">
        <f>'③申請者情報（共同用）'!I139&amp;""</f>
        <v/>
      </c>
      <c r="K26" s="230" t="str">
        <f t="shared" si="4"/>
        <v/>
      </c>
      <c r="L26" s="218" t="str">
        <f>'③申請者情報（共同用）'!I202&amp;""</f>
        <v/>
      </c>
      <c r="M26" s="230" t="str">
        <f t="shared" si="5"/>
        <v/>
      </c>
      <c r="N26" s="218" t="str">
        <f>'③申請者情報（共同用）'!I265&amp;""</f>
        <v/>
      </c>
      <c r="O26" s="230" t="str">
        <f t="shared" si="6"/>
        <v/>
      </c>
    </row>
    <row r="27" spans="2:15" x14ac:dyDescent="0.15">
      <c r="B27" s="211" t="s">
        <v>411</v>
      </c>
      <c r="C27" s="211" t="s">
        <v>169</v>
      </c>
      <c r="D27" s="213" t="str">
        <f>⑤様式第１_別紙１!N24&amp;""</f>
        <v/>
      </c>
      <c r="E27" s="228" t="str">
        <f t="shared" si="1"/>
        <v/>
      </c>
      <c r="F27" s="231" t="str">
        <f>'③申請者情報（共同用）'!D15&amp;""</f>
        <v/>
      </c>
      <c r="G27" s="228" t="str">
        <f t="shared" si="2"/>
        <v/>
      </c>
      <c r="H27" s="213" t="str">
        <f>'③申請者情報（共同用）'!D78&amp;""</f>
        <v/>
      </c>
      <c r="I27" s="228" t="str">
        <f t="shared" si="3"/>
        <v/>
      </c>
      <c r="J27" s="213" t="str">
        <f>'③申請者情報（共同用）'!D141&amp;""</f>
        <v/>
      </c>
      <c r="K27" s="228" t="str">
        <f t="shared" si="4"/>
        <v/>
      </c>
      <c r="L27" s="213" t="str">
        <f>'③申請者情報（共同用）'!D204&amp;""</f>
        <v/>
      </c>
      <c r="M27" s="228" t="str">
        <f t="shared" si="5"/>
        <v/>
      </c>
      <c r="N27" s="213" t="str">
        <f>'③申請者情報（共同用）'!D267&amp;""</f>
        <v/>
      </c>
      <c r="O27" s="228" t="str">
        <f t="shared" si="6"/>
        <v/>
      </c>
    </row>
    <row r="28" spans="2:15" x14ac:dyDescent="0.15">
      <c r="B28" s="222" t="s">
        <v>411</v>
      </c>
      <c r="C28" s="222" t="s">
        <v>170</v>
      </c>
      <c r="D28" s="224" t="str">
        <f>⑤様式第１_別紙１!N25&amp;""</f>
        <v/>
      </c>
      <c r="E28" s="229" t="str">
        <f t="shared" si="1"/>
        <v/>
      </c>
      <c r="F28" s="223" t="s">
        <v>34</v>
      </c>
      <c r="G28" s="223" t="s">
        <v>34</v>
      </c>
      <c r="H28" s="223" t="s">
        <v>34</v>
      </c>
      <c r="I28" s="223" t="s">
        <v>34</v>
      </c>
      <c r="J28" s="223" t="s">
        <v>34</v>
      </c>
      <c r="K28" s="223" t="s">
        <v>34</v>
      </c>
      <c r="L28" s="223" t="s">
        <v>34</v>
      </c>
      <c r="M28" s="223" t="s">
        <v>34</v>
      </c>
      <c r="N28" s="223" t="s">
        <v>34</v>
      </c>
      <c r="O28" s="223" t="s">
        <v>34</v>
      </c>
    </row>
    <row r="29" spans="2:15" x14ac:dyDescent="0.15">
      <c r="B29" s="222" t="s">
        <v>411</v>
      </c>
      <c r="C29" s="222" t="s">
        <v>171</v>
      </c>
      <c r="D29" s="224" t="str">
        <f>⑤様式第１_別紙１!N27&amp;""</f>
        <v/>
      </c>
      <c r="E29" s="229" t="str">
        <f t="shared" si="1"/>
        <v/>
      </c>
      <c r="F29" s="232" t="str">
        <f>'③申請者情報（共同用）'!F15&amp;""</f>
        <v/>
      </c>
      <c r="G29" s="229" t="str">
        <f>TRIM(CLEAN(F29))</f>
        <v/>
      </c>
      <c r="H29" s="224" t="str">
        <f>'③申請者情報（共同用）'!F78&amp;""</f>
        <v/>
      </c>
      <c r="I29" s="229" t="str">
        <f t="shared" si="3"/>
        <v/>
      </c>
      <c r="J29" s="224" t="str">
        <f>'③申請者情報（共同用）'!F141&amp;""</f>
        <v/>
      </c>
      <c r="K29" s="229" t="str">
        <f t="shared" si="4"/>
        <v/>
      </c>
      <c r="L29" s="224" t="str">
        <f>'③申請者情報（共同用）'!F204&amp;""</f>
        <v/>
      </c>
      <c r="M29" s="229" t="str">
        <f t="shared" si="5"/>
        <v/>
      </c>
      <c r="N29" s="224" t="str">
        <f>'③申請者情報（共同用）'!F267&amp;""</f>
        <v/>
      </c>
      <c r="O29" s="229" t="str">
        <f t="shared" si="6"/>
        <v/>
      </c>
    </row>
    <row r="30" spans="2:15" x14ac:dyDescent="0.15">
      <c r="B30" s="216" t="s">
        <v>411</v>
      </c>
      <c r="C30" s="216" t="s">
        <v>172</v>
      </c>
      <c r="D30" s="218" t="str">
        <f>⑤様式第１_別紙１!O27&amp;""</f>
        <v/>
      </c>
      <c r="E30" s="230" t="str">
        <f t="shared" si="1"/>
        <v/>
      </c>
      <c r="F30" s="233" t="str">
        <f>'③申請者情報（共同用）'!I15&amp;""</f>
        <v/>
      </c>
      <c r="G30" s="230" t="str">
        <f>TRIM(CLEAN(F30))</f>
        <v/>
      </c>
      <c r="H30" s="218" t="str">
        <f>'③申請者情報（共同用）'!I78&amp;""</f>
        <v/>
      </c>
      <c r="I30" s="230" t="str">
        <f t="shared" si="3"/>
        <v/>
      </c>
      <c r="J30" s="218" t="str">
        <f>'③申請者情報（共同用）'!I141&amp;""</f>
        <v/>
      </c>
      <c r="K30" s="230" t="str">
        <f t="shared" si="4"/>
        <v/>
      </c>
      <c r="L30" s="218" t="str">
        <f>'③申請者情報（共同用）'!I204&amp;""</f>
        <v/>
      </c>
      <c r="M30" s="230" t="str">
        <f t="shared" si="5"/>
        <v/>
      </c>
      <c r="N30" s="218" t="str">
        <f>'③申請者情報（共同用）'!I267&amp;""</f>
        <v/>
      </c>
      <c r="O30" s="230" t="str">
        <f t="shared" si="6"/>
        <v/>
      </c>
    </row>
    <row r="31" spans="2:15" x14ac:dyDescent="0.15">
      <c r="B31" s="174" t="s">
        <v>411</v>
      </c>
      <c r="C31" s="174" t="s">
        <v>173</v>
      </c>
      <c r="D31" s="41" t="str">
        <f>⑤様式第１_別紙１!N29&amp;""</f>
        <v/>
      </c>
      <c r="E31" s="42" t="str">
        <f t="shared" si="1"/>
        <v/>
      </c>
      <c r="F31" s="179" t="str">
        <f>'③申請者情報（共同用）'!D16&amp;""</f>
        <v/>
      </c>
      <c r="G31" s="42" t="str">
        <f>TRIM(CLEAN(F31))</f>
        <v/>
      </c>
      <c r="H31" s="41" t="str">
        <f>'③申請者情報（共同用）'!D79&amp;""</f>
        <v/>
      </c>
      <c r="I31" s="42" t="str">
        <f t="shared" si="3"/>
        <v/>
      </c>
      <c r="J31" s="41" t="str">
        <f>'③申請者情報（共同用）'!D142&amp;""</f>
        <v/>
      </c>
      <c r="K31" s="42" t="str">
        <f t="shared" si="4"/>
        <v/>
      </c>
      <c r="L31" s="41" t="str">
        <f>'③申請者情報（共同用）'!D205&amp;""</f>
        <v/>
      </c>
      <c r="M31" s="42" t="str">
        <f t="shared" si="5"/>
        <v/>
      </c>
      <c r="N31" s="41" t="str">
        <f>'③申請者情報（共同用）'!D268&amp;""</f>
        <v/>
      </c>
      <c r="O31" s="42" t="str">
        <f t="shared" si="6"/>
        <v/>
      </c>
    </row>
    <row r="32" spans="2:15" x14ac:dyDescent="0.15">
      <c r="B32" s="211" t="s">
        <v>411</v>
      </c>
      <c r="C32" s="211" t="s">
        <v>295</v>
      </c>
      <c r="D32" s="213" t="str">
        <f>⑤様式第１_別紙１!N31&amp;""</f>
        <v/>
      </c>
      <c r="E32" s="213" t="str">
        <f>TRIM(CLEAN(SUBSTITUTE(D32,"@","")))</f>
        <v/>
      </c>
      <c r="F32" s="212" t="s">
        <v>34</v>
      </c>
      <c r="G32" s="212" t="s">
        <v>34</v>
      </c>
      <c r="H32" s="212" t="s">
        <v>34</v>
      </c>
      <c r="I32" s="212" t="s">
        <v>34</v>
      </c>
      <c r="J32" s="212" t="s">
        <v>34</v>
      </c>
      <c r="K32" s="212" t="s">
        <v>34</v>
      </c>
      <c r="L32" s="212" t="s">
        <v>34</v>
      </c>
      <c r="M32" s="212" t="s">
        <v>34</v>
      </c>
      <c r="N32" s="212" t="s">
        <v>34</v>
      </c>
      <c r="O32" s="212" t="s">
        <v>34</v>
      </c>
    </row>
    <row r="33" spans="2:51" x14ac:dyDescent="0.15">
      <c r="B33" s="222" t="s">
        <v>411</v>
      </c>
      <c r="C33" s="222" t="s">
        <v>296</v>
      </c>
      <c r="D33" s="224" t="str">
        <f>⑤様式第１_別紙１!Q31&amp;""</f>
        <v/>
      </c>
      <c r="E33" s="224" t="str">
        <f>TRIM(CLEAN(SUBSTITUTE(D33,"@","")))</f>
        <v/>
      </c>
      <c r="F33" s="223" t="s">
        <v>34</v>
      </c>
      <c r="G33" s="223" t="s">
        <v>34</v>
      </c>
      <c r="H33" s="223" t="s">
        <v>34</v>
      </c>
      <c r="I33" s="223" t="s">
        <v>34</v>
      </c>
      <c r="J33" s="223" t="s">
        <v>34</v>
      </c>
      <c r="K33" s="223" t="s">
        <v>34</v>
      </c>
      <c r="L33" s="223" t="s">
        <v>34</v>
      </c>
      <c r="M33" s="223" t="s">
        <v>34</v>
      </c>
      <c r="N33" s="223" t="s">
        <v>34</v>
      </c>
      <c r="O33" s="223" t="s">
        <v>34</v>
      </c>
    </row>
    <row r="34" spans="2:51" x14ac:dyDescent="0.15">
      <c r="B34" s="216" t="s">
        <v>411</v>
      </c>
      <c r="C34" s="216" t="s">
        <v>90</v>
      </c>
      <c r="D34" s="218" t="str">
        <f>IF(AND(E32&lt;&gt;"",E33&lt;&gt;""),E32&amp;"@"&amp;E33,"")</f>
        <v/>
      </c>
      <c r="E34" s="230" t="str">
        <f>D34</f>
        <v/>
      </c>
      <c r="F34" s="233" t="str">
        <f>'③申請者情報（共同用）'!D17&amp;""</f>
        <v/>
      </c>
      <c r="G34" s="230" t="str">
        <f>TRIM(CLEAN(F34))</f>
        <v/>
      </c>
      <c r="H34" s="218" t="str">
        <f>'③申請者情報（共同用）'!D80&amp;""</f>
        <v/>
      </c>
      <c r="I34" s="230" t="str">
        <f>TRIM(CLEAN(H34))</f>
        <v/>
      </c>
      <c r="J34" s="218" t="str">
        <f>'③申請者情報（共同用）'!D143&amp;""</f>
        <v/>
      </c>
      <c r="K34" s="230" t="str">
        <f>TRIM(CLEAN(J34))</f>
        <v/>
      </c>
      <c r="L34" s="218" t="str">
        <f>'③申請者情報（共同用）'!D206&amp;""</f>
        <v/>
      </c>
      <c r="M34" s="230" t="str">
        <f>TRIM(CLEAN(L34))</f>
        <v/>
      </c>
      <c r="N34" s="218" t="str">
        <f>'③申請者情報（共同用）'!D269&amp;""</f>
        <v/>
      </c>
      <c r="O34" s="230" t="str">
        <f>TRIM(CLEAN(N34))</f>
        <v/>
      </c>
    </row>
    <row r="35" spans="2:51" x14ac:dyDescent="0.15">
      <c r="B35" s="174" t="s">
        <v>411</v>
      </c>
      <c r="C35" s="174" t="s">
        <v>188</v>
      </c>
      <c r="D35" s="41" t="str">
        <f>①様式第１_本紙!T23&amp;""</f>
        <v/>
      </c>
      <c r="E35" s="42" t="str">
        <f>LEFT(D35,1)</f>
        <v/>
      </c>
      <c r="F35" s="179" t="str">
        <f>'③申請者情報（共同用）'!I18&amp;""</f>
        <v/>
      </c>
      <c r="G35" s="42" t="str">
        <f>F35</f>
        <v/>
      </c>
      <c r="H35" s="41" t="str">
        <f>'③申請者情報（共同用）'!I81&amp;""</f>
        <v/>
      </c>
      <c r="I35" s="42" t="str">
        <f>H35</f>
        <v/>
      </c>
      <c r="J35" s="41" t="str">
        <f>'③申請者情報（共同用）'!I144&amp;""</f>
        <v/>
      </c>
      <c r="K35" s="42" t="str">
        <f>J35</f>
        <v/>
      </c>
      <c r="L35" s="41" t="str">
        <f>'③申請者情報（共同用）'!I207&amp;""</f>
        <v/>
      </c>
      <c r="M35" s="42" t="str">
        <f>L35</f>
        <v/>
      </c>
      <c r="N35" s="41" t="str">
        <f>'③申請者情報（共同用）'!I270&amp;""</f>
        <v/>
      </c>
      <c r="O35" s="42" t="str">
        <f>N35</f>
        <v/>
      </c>
    </row>
    <row r="36" spans="2:51" x14ac:dyDescent="0.15">
      <c r="B36" s="390" t="s">
        <v>411</v>
      </c>
      <c r="C36" s="390" t="s">
        <v>320</v>
      </c>
      <c r="D36" s="389" t="str">
        <f>'②申請者情報（代表用）'!I21&amp;""</f>
        <v/>
      </c>
      <c r="E36" s="389" t="str">
        <f>D36</f>
        <v/>
      </c>
    </row>
    <row r="38" spans="2:51" x14ac:dyDescent="0.15">
      <c r="B38" s="40"/>
      <c r="C38" s="243" t="s">
        <v>397</v>
      </c>
      <c r="D38" s="210"/>
      <c r="E38" s="116"/>
      <c r="F38" s="40"/>
      <c r="G38" s="243" t="s">
        <v>397</v>
      </c>
      <c r="H38" s="210"/>
      <c r="I38" s="116"/>
      <c r="J38" s="243" t="s">
        <v>471</v>
      </c>
      <c r="K38" s="210"/>
      <c r="L38" s="116"/>
      <c r="M38" s="243" t="s">
        <v>465</v>
      </c>
      <c r="N38" s="210"/>
      <c r="O38" s="116"/>
      <c r="P38" s="243" t="s">
        <v>466</v>
      </c>
      <c r="Q38" s="210"/>
      <c r="R38" s="116"/>
      <c r="S38" s="243" t="s">
        <v>467</v>
      </c>
      <c r="T38" s="210"/>
      <c r="U38" s="116"/>
      <c r="V38" s="243" t="s">
        <v>468</v>
      </c>
      <c r="W38" s="210"/>
      <c r="X38" s="116"/>
      <c r="Y38" s="243" t="s">
        <v>469</v>
      </c>
      <c r="Z38" s="210"/>
      <c r="AA38" s="116"/>
      <c r="AC38" s="39" t="s">
        <v>459</v>
      </c>
      <c r="AD38" s="208">
        <v>140000</v>
      </c>
    </row>
    <row r="39" spans="2:51" s="171" customFormat="1" ht="31.5" x14ac:dyDescent="0.15">
      <c r="B39" s="174" t="s">
        <v>362</v>
      </c>
      <c r="C39" s="174" t="s">
        <v>389</v>
      </c>
      <c r="D39" s="38" t="s">
        <v>398</v>
      </c>
      <c r="E39" s="38" t="s">
        <v>388</v>
      </c>
      <c r="F39" s="38" t="s">
        <v>399</v>
      </c>
      <c r="G39" s="38" t="s">
        <v>389</v>
      </c>
      <c r="H39" s="38" t="s">
        <v>398</v>
      </c>
      <c r="I39" s="38" t="s">
        <v>388</v>
      </c>
      <c r="J39" s="38" t="s">
        <v>389</v>
      </c>
      <c r="K39" s="38" t="s">
        <v>398</v>
      </c>
      <c r="L39" s="38" t="s">
        <v>388</v>
      </c>
      <c r="M39" s="38" t="s">
        <v>389</v>
      </c>
      <c r="N39" s="38" t="s">
        <v>398</v>
      </c>
      <c r="O39" s="38" t="s">
        <v>388</v>
      </c>
      <c r="P39" s="38" t="s">
        <v>389</v>
      </c>
      <c r="Q39" s="38" t="s">
        <v>398</v>
      </c>
      <c r="R39" s="38" t="s">
        <v>388</v>
      </c>
      <c r="S39" s="38" t="s">
        <v>389</v>
      </c>
      <c r="T39" s="38" t="s">
        <v>398</v>
      </c>
      <c r="U39" s="38" t="s">
        <v>388</v>
      </c>
      <c r="V39" s="38" t="s">
        <v>389</v>
      </c>
      <c r="W39" s="38" t="s">
        <v>470</v>
      </c>
      <c r="X39" s="38" t="s">
        <v>388</v>
      </c>
      <c r="Y39" s="38" t="s">
        <v>389</v>
      </c>
      <c r="Z39" s="38" t="s">
        <v>398</v>
      </c>
      <c r="AA39" s="38" t="s">
        <v>388</v>
      </c>
      <c r="AC39" s="239" t="s">
        <v>464</v>
      </c>
      <c r="AD39" s="38" t="s">
        <v>392</v>
      </c>
      <c r="AE39" s="40"/>
      <c r="AF39" s="40"/>
      <c r="AG39" s="38" t="s">
        <v>465</v>
      </c>
      <c r="AH39" s="38"/>
      <c r="AI39" s="38"/>
      <c r="AJ39" s="38" t="s">
        <v>466</v>
      </c>
      <c r="AK39" s="38"/>
      <c r="AL39" s="38"/>
      <c r="AM39" s="38" t="s">
        <v>467</v>
      </c>
      <c r="AN39" s="38"/>
      <c r="AO39" s="38"/>
      <c r="AP39" s="38" t="s">
        <v>468</v>
      </c>
      <c r="AQ39" s="38"/>
      <c r="AR39" s="38"/>
      <c r="AS39" s="38" t="s">
        <v>469</v>
      </c>
    </row>
    <row r="40" spans="2:51" x14ac:dyDescent="0.15">
      <c r="B40" s="211" t="s">
        <v>321</v>
      </c>
      <c r="C40" s="212">
        <f>SUM(G40:G41)</f>
        <v>0</v>
      </c>
      <c r="D40" s="212">
        <f t="shared" ref="D40" si="7">SUM(H40:H41)</f>
        <v>0</v>
      </c>
      <c r="E40" s="212">
        <f>I40</f>
        <v>0</v>
      </c>
      <c r="F40" s="213" t="s">
        <v>176</v>
      </c>
      <c r="G40" s="214">
        <f>'④様式第１_別紙１（申請額入力用）'!F5</f>
        <v>0</v>
      </c>
      <c r="H40" s="214">
        <f>'④様式第１_別紙１（申請額入力用）'!G5</f>
        <v>0</v>
      </c>
      <c r="I40" s="214">
        <f>'④様式第１_別紙１（申請額入力用）'!H5</f>
        <v>0</v>
      </c>
      <c r="J40" s="215">
        <f>'④様式第１_別紙１（申請額入力用）'!I5</f>
        <v>0</v>
      </c>
      <c r="K40" s="215">
        <f>'④様式第１_別紙１（申請額入力用）'!J5</f>
        <v>0</v>
      </c>
      <c r="L40" s="215">
        <f>ROUNDDOWN(AD41*AD44,-3)</f>
        <v>0</v>
      </c>
      <c r="M40" s="215">
        <f>'④様式第１_別紙１（申請額入力用）'!L5</f>
        <v>0</v>
      </c>
      <c r="N40" s="215">
        <f>'④様式第１_別紙１（申請額入力用）'!M5</f>
        <v>0</v>
      </c>
      <c r="O40" s="215">
        <f>ROUNDDOWN(AG41*AG44,-3)</f>
        <v>0</v>
      </c>
      <c r="P40" s="215">
        <f>'④様式第１_別紙１（申請額入力用）'!O5</f>
        <v>0</v>
      </c>
      <c r="Q40" s="215">
        <f>'④様式第１_別紙１（申請額入力用）'!P5</f>
        <v>0</v>
      </c>
      <c r="R40" s="215">
        <f>ROUNDDOWN(AJ41*AJ44,-3)</f>
        <v>0</v>
      </c>
      <c r="S40" s="215">
        <f>'④様式第１_別紙１（申請額入力用）'!R5</f>
        <v>0</v>
      </c>
      <c r="T40" s="215">
        <f>'④様式第１_別紙１（申請額入力用）'!S5</f>
        <v>0</v>
      </c>
      <c r="U40" s="215">
        <f>ROUNDDOWN(AM41*AM44,-3)</f>
        <v>0</v>
      </c>
      <c r="V40" s="215">
        <f>'④様式第１_別紙１（申請額入力用）'!U5</f>
        <v>0</v>
      </c>
      <c r="W40" s="215">
        <f>'④様式第１_別紙１（申請額入力用）'!V5</f>
        <v>0</v>
      </c>
      <c r="X40" s="215">
        <f>ROUNDDOWN(AP41*AP44,-3)</f>
        <v>0</v>
      </c>
      <c r="Y40" s="215">
        <f>'④様式第１_別紙１（申請額入力用）'!X5</f>
        <v>0</v>
      </c>
      <c r="Z40" s="215">
        <f>'④様式第１_別紙１（申請額入力用）'!Y5</f>
        <v>0</v>
      </c>
      <c r="AA40" s="215">
        <f>ROUNDDOWN(AS41*AS44,-3)</f>
        <v>0</v>
      </c>
      <c r="AC40" s="40" t="s">
        <v>97</v>
      </c>
      <c r="AD40" s="175">
        <f>SUM(K40:K41)</f>
        <v>0</v>
      </c>
      <c r="AE40" s="175"/>
      <c r="AF40" s="175"/>
      <c r="AG40" s="175">
        <f>SUM(N40:N41)</f>
        <v>0</v>
      </c>
      <c r="AH40" s="175"/>
      <c r="AI40" s="175"/>
      <c r="AJ40" s="175">
        <f>SUM(Q40:Q41)</f>
        <v>0</v>
      </c>
      <c r="AK40" s="175"/>
      <c r="AL40" s="175"/>
      <c r="AM40" s="175">
        <f>SUM(T40:T41)</f>
        <v>0</v>
      </c>
      <c r="AN40" s="175"/>
      <c r="AO40" s="175"/>
      <c r="AP40" s="175">
        <f>SUM(W40:W41)</f>
        <v>0</v>
      </c>
      <c r="AQ40" s="175"/>
      <c r="AR40" s="175"/>
      <c r="AS40" s="175">
        <f>SUM(Z40:Z41)</f>
        <v>0</v>
      </c>
      <c r="AT40" s="171"/>
    </row>
    <row r="41" spans="2:51" x14ac:dyDescent="0.15">
      <c r="B41" s="216"/>
      <c r="C41" s="217" t="s">
        <v>406</v>
      </c>
      <c r="D41" s="217" t="s">
        <v>34</v>
      </c>
      <c r="E41" s="217" t="s">
        <v>34</v>
      </c>
      <c r="F41" s="218" t="s">
        <v>177</v>
      </c>
      <c r="G41" s="219">
        <f>'④様式第１_別紙１（申請額入力用）'!F6</f>
        <v>0</v>
      </c>
      <c r="H41" s="219">
        <f>'④様式第１_別紙１（申請額入力用）'!G6</f>
        <v>0</v>
      </c>
      <c r="I41" s="220" t="s">
        <v>406</v>
      </c>
      <c r="J41" s="221">
        <f>'④様式第１_別紙１（申請額入力用）'!I6</f>
        <v>0</v>
      </c>
      <c r="K41" s="221">
        <f>'④様式第１_別紙１（申請額入力用）'!J6</f>
        <v>0</v>
      </c>
      <c r="L41" s="220" t="s">
        <v>406</v>
      </c>
      <c r="M41" s="221">
        <f>'④様式第１_別紙１（申請額入力用）'!L6</f>
        <v>0</v>
      </c>
      <c r="N41" s="221">
        <f>'④様式第１_別紙１（申請額入力用）'!M6</f>
        <v>0</v>
      </c>
      <c r="O41" s="220" t="s">
        <v>406</v>
      </c>
      <c r="P41" s="221">
        <f>'④様式第１_別紙１（申請額入力用）'!O6</f>
        <v>0</v>
      </c>
      <c r="Q41" s="221">
        <f>'④様式第１_別紙１（申請額入力用）'!P6</f>
        <v>0</v>
      </c>
      <c r="R41" s="220" t="s">
        <v>406</v>
      </c>
      <c r="S41" s="221">
        <f>'④様式第１_別紙１（申請額入力用）'!R6</f>
        <v>0</v>
      </c>
      <c r="T41" s="221">
        <f>'④様式第１_別紙１（申請額入力用）'!S6</f>
        <v>0</v>
      </c>
      <c r="U41" s="220" t="s">
        <v>406</v>
      </c>
      <c r="V41" s="221">
        <f>'④様式第１_別紙１（申請額入力用）'!U6</f>
        <v>0</v>
      </c>
      <c r="W41" s="221">
        <f>'④様式第１_別紙１（申請額入力用）'!V6</f>
        <v>0</v>
      </c>
      <c r="X41" s="220" t="s">
        <v>406</v>
      </c>
      <c r="Y41" s="221">
        <f>'④様式第１_別紙１（申請額入力用）'!X6</f>
        <v>0</v>
      </c>
      <c r="Z41" s="221">
        <f>'④様式第１_別紙１（申請額入力用）'!Y6</f>
        <v>0</v>
      </c>
      <c r="AA41" s="220" t="s">
        <v>406</v>
      </c>
      <c r="AC41" s="40" t="s">
        <v>460</v>
      </c>
      <c r="AD41" s="209">
        <f>SUM(D76:E78)</f>
        <v>0</v>
      </c>
      <c r="AE41" s="41"/>
      <c r="AF41" s="41"/>
      <c r="AG41" s="209">
        <f>SUM(F76:G78)</f>
        <v>0</v>
      </c>
      <c r="AH41" s="41"/>
      <c r="AI41" s="41"/>
      <c r="AJ41" s="209">
        <f>SUM(H76:I78)</f>
        <v>0</v>
      </c>
      <c r="AK41" s="41"/>
      <c r="AL41" s="41"/>
      <c r="AM41" s="209">
        <f>SUM(J76:K78)</f>
        <v>0</v>
      </c>
      <c r="AN41" s="41"/>
      <c r="AO41" s="41"/>
      <c r="AP41" s="209">
        <f>SUM(L76:M78)</f>
        <v>0</v>
      </c>
      <c r="AQ41" s="41"/>
      <c r="AR41" s="41"/>
      <c r="AS41" s="209">
        <f>SUM(N76:O78)</f>
        <v>0</v>
      </c>
      <c r="AT41" s="171"/>
      <c r="AY41" s="171"/>
    </row>
    <row r="42" spans="2:51" x14ac:dyDescent="0.15">
      <c r="B42" s="211" t="s">
        <v>400</v>
      </c>
      <c r="C42" s="212">
        <f>SUM(G42:G44)</f>
        <v>0</v>
      </c>
      <c r="D42" s="212">
        <f t="shared" ref="D42" si="8">SUM(H42:H44)</f>
        <v>0</v>
      </c>
      <c r="E42" s="212">
        <f>I42</f>
        <v>0</v>
      </c>
      <c r="F42" s="213" t="s">
        <v>178</v>
      </c>
      <c r="G42" s="214">
        <f>'④様式第１_別紙１（申請額入力用）'!F46</f>
        <v>0</v>
      </c>
      <c r="H42" s="214">
        <f>'④様式第１_別紙１（申請額入力用）'!G46</f>
        <v>0</v>
      </c>
      <c r="I42" s="214">
        <f>'④様式第１_別紙１（申請額入力用）'!H46</f>
        <v>0</v>
      </c>
      <c r="J42" s="215">
        <f>'④様式第１_別紙１（申請額入力用）'!I46</f>
        <v>0</v>
      </c>
      <c r="K42" s="215">
        <f>'④様式第１_別紙１（申請額入力用）'!J46</f>
        <v>0</v>
      </c>
      <c r="L42" s="215">
        <f>'④様式第１_別紙１（申請額入力用）'!K46</f>
        <v>0</v>
      </c>
      <c r="M42" s="215">
        <f>'④様式第１_別紙１（申請額入力用）'!L46</f>
        <v>0</v>
      </c>
      <c r="N42" s="215">
        <f>'④様式第１_別紙１（申請額入力用）'!M46</f>
        <v>0</v>
      </c>
      <c r="O42" s="215">
        <f>'④様式第１_別紙１（申請額入力用）'!N46</f>
        <v>0</v>
      </c>
      <c r="P42" s="215">
        <f>'④様式第１_別紙１（申請額入力用）'!O46</f>
        <v>0</v>
      </c>
      <c r="Q42" s="215">
        <f>'④様式第１_別紙１（申請額入力用）'!P46</f>
        <v>0</v>
      </c>
      <c r="R42" s="215">
        <f>'④様式第１_別紙１（申請額入力用）'!Q46</f>
        <v>0</v>
      </c>
      <c r="S42" s="215">
        <f>'④様式第１_別紙１（申請額入力用）'!R46</f>
        <v>0</v>
      </c>
      <c r="T42" s="215">
        <f>'④様式第１_別紙１（申請額入力用）'!S46</f>
        <v>0</v>
      </c>
      <c r="U42" s="215">
        <f>'④様式第１_別紙１（申請額入力用）'!T46</f>
        <v>0</v>
      </c>
      <c r="V42" s="215">
        <f>'④様式第１_別紙１（申請額入力用）'!U46</f>
        <v>0</v>
      </c>
      <c r="W42" s="215">
        <f>'④様式第１_別紙１（申請額入力用）'!V46</f>
        <v>0</v>
      </c>
      <c r="X42" s="215">
        <f>'④様式第１_別紙１（申請額入力用）'!W46</f>
        <v>0</v>
      </c>
      <c r="Y42" s="215">
        <f>'④様式第１_別紙１（申請額入力用）'!X46</f>
        <v>0</v>
      </c>
      <c r="Z42" s="215">
        <f>'④様式第１_別紙１（申請額入力用）'!Y46</f>
        <v>0</v>
      </c>
      <c r="AA42" s="215">
        <f>'④様式第１_別紙１（申請額入力用）'!Z46</f>
        <v>0</v>
      </c>
      <c r="AC42" s="40" t="s">
        <v>463</v>
      </c>
      <c r="AD42" s="175">
        <f>IFERROR(AD40/AD41,0)</f>
        <v>0</v>
      </c>
      <c r="AE42" s="41"/>
      <c r="AF42" s="41"/>
      <c r="AG42" s="175">
        <f>IFERROR(AG40/AG41,0)</f>
        <v>0</v>
      </c>
      <c r="AH42" s="41"/>
      <c r="AI42" s="41"/>
      <c r="AJ42" s="175">
        <f>IFERROR(AJ40/AJ41,0)</f>
        <v>0</v>
      </c>
      <c r="AK42" s="41"/>
      <c r="AL42" s="41"/>
      <c r="AM42" s="175">
        <f>IFERROR(AM40/AM41,0)</f>
        <v>0</v>
      </c>
      <c r="AN42" s="41"/>
      <c r="AO42" s="41"/>
      <c r="AP42" s="175">
        <f>IFERROR(AP40/AP41,0)</f>
        <v>0</v>
      </c>
      <c r="AQ42" s="41"/>
      <c r="AR42" s="41"/>
      <c r="AS42" s="175">
        <f>IFERROR(AS40/AS41,0)</f>
        <v>0</v>
      </c>
    </row>
    <row r="43" spans="2:51" x14ac:dyDescent="0.15">
      <c r="B43" s="222"/>
      <c r="C43" s="223" t="s">
        <v>406</v>
      </c>
      <c r="D43" s="223" t="s">
        <v>34</v>
      </c>
      <c r="E43" s="223" t="s">
        <v>34</v>
      </c>
      <c r="F43" s="224" t="s">
        <v>176</v>
      </c>
      <c r="G43" s="225">
        <f>'④様式第１_別紙１（申請額入力用）'!F47</f>
        <v>0</v>
      </c>
      <c r="H43" s="225">
        <f>'④様式第１_別紙１（申請額入力用）'!G47</f>
        <v>0</v>
      </c>
      <c r="I43" s="226" t="s">
        <v>406</v>
      </c>
      <c r="J43" s="227">
        <f>'④様式第１_別紙１（申請額入力用）'!I47</f>
        <v>0</v>
      </c>
      <c r="K43" s="227">
        <f>'④様式第１_別紙１（申請額入力用）'!J47</f>
        <v>0</v>
      </c>
      <c r="L43" s="226" t="s">
        <v>406</v>
      </c>
      <c r="M43" s="227">
        <f>'④様式第１_別紙１（申請額入力用）'!L47</f>
        <v>0</v>
      </c>
      <c r="N43" s="227">
        <f>'④様式第１_別紙１（申請額入力用）'!M47</f>
        <v>0</v>
      </c>
      <c r="O43" s="226" t="s">
        <v>406</v>
      </c>
      <c r="P43" s="227">
        <f>'④様式第１_別紙１（申請額入力用）'!O47</f>
        <v>0</v>
      </c>
      <c r="Q43" s="227">
        <f>'④様式第１_別紙１（申請額入力用）'!P47</f>
        <v>0</v>
      </c>
      <c r="R43" s="226" t="s">
        <v>406</v>
      </c>
      <c r="S43" s="227">
        <f>'④様式第１_別紙１（申請額入力用）'!R47</f>
        <v>0</v>
      </c>
      <c r="T43" s="227">
        <f>'④様式第１_別紙１（申請額入力用）'!S47</f>
        <v>0</v>
      </c>
      <c r="U43" s="226" t="s">
        <v>406</v>
      </c>
      <c r="V43" s="227">
        <f>'④様式第１_別紙１（申請額入力用）'!U47</f>
        <v>0</v>
      </c>
      <c r="W43" s="227">
        <f>'④様式第１_別紙１（申請額入力用）'!V47</f>
        <v>0</v>
      </c>
      <c r="X43" s="226" t="s">
        <v>406</v>
      </c>
      <c r="Y43" s="227">
        <f>'④様式第１_別紙１（申請額入力用）'!X47</f>
        <v>0</v>
      </c>
      <c r="Z43" s="227">
        <f>'④様式第１_別紙１（申請額入力用）'!Y47</f>
        <v>0</v>
      </c>
      <c r="AA43" s="226" t="s">
        <v>406</v>
      </c>
      <c r="AC43" s="237" t="s">
        <v>461</v>
      </c>
      <c r="AD43" s="175">
        <f>AD42/2</f>
        <v>0</v>
      </c>
      <c r="AE43" s="41"/>
      <c r="AF43" s="41"/>
      <c r="AG43" s="175">
        <f>AG42/2</f>
        <v>0</v>
      </c>
      <c r="AH43" s="41"/>
      <c r="AI43" s="41"/>
      <c r="AJ43" s="175">
        <f>AJ42/2</f>
        <v>0</v>
      </c>
      <c r="AK43" s="41"/>
      <c r="AL43" s="41"/>
      <c r="AM43" s="175">
        <f>AM42/2</f>
        <v>0</v>
      </c>
      <c r="AN43" s="41"/>
      <c r="AO43" s="41"/>
      <c r="AP43" s="175">
        <f>AP42/2</f>
        <v>0</v>
      </c>
      <c r="AQ43" s="41"/>
      <c r="AR43" s="41"/>
      <c r="AS43" s="175">
        <f>AS42/2</f>
        <v>0</v>
      </c>
    </row>
    <row r="44" spans="2:51" x14ac:dyDescent="0.15">
      <c r="B44" s="216"/>
      <c r="C44" s="217" t="s">
        <v>406</v>
      </c>
      <c r="D44" s="217" t="s">
        <v>34</v>
      </c>
      <c r="E44" s="217" t="s">
        <v>34</v>
      </c>
      <c r="F44" s="218" t="s">
        <v>177</v>
      </c>
      <c r="G44" s="219">
        <f>'④様式第１_別紙１（申請額入力用）'!F48</f>
        <v>0</v>
      </c>
      <c r="H44" s="219">
        <f>'④様式第１_別紙１（申請額入力用）'!G48</f>
        <v>0</v>
      </c>
      <c r="I44" s="220" t="s">
        <v>406</v>
      </c>
      <c r="J44" s="221">
        <f>'④様式第１_別紙１（申請額入力用）'!I48</f>
        <v>0</v>
      </c>
      <c r="K44" s="221">
        <f>'④様式第１_別紙１（申請額入力用）'!J48</f>
        <v>0</v>
      </c>
      <c r="L44" s="220" t="s">
        <v>406</v>
      </c>
      <c r="M44" s="221">
        <f>'④様式第１_別紙１（申請額入力用）'!L48</f>
        <v>0</v>
      </c>
      <c r="N44" s="221">
        <f>'④様式第１_別紙１（申請額入力用）'!M48</f>
        <v>0</v>
      </c>
      <c r="O44" s="220" t="s">
        <v>406</v>
      </c>
      <c r="P44" s="221">
        <f>'④様式第１_別紙１（申請額入力用）'!O48</f>
        <v>0</v>
      </c>
      <c r="Q44" s="221">
        <f>'④様式第１_別紙１（申請額入力用）'!P48</f>
        <v>0</v>
      </c>
      <c r="R44" s="220" t="s">
        <v>406</v>
      </c>
      <c r="S44" s="221">
        <f>'④様式第１_別紙１（申請額入力用）'!R48</f>
        <v>0</v>
      </c>
      <c r="T44" s="221">
        <f>'④様式第１_別紙１（申請額入力用）'!S48</f>
        <v>0</v>
      </c>
      <c r="U44" s="220" t="s">
        <v>406</v>
      </c>
      <c r="V44" s="221">
        <f>'④様式第１_別紙１（申請額入力用）'!U48</f>
        <v>0</v>
      </c>
      <c r="W44" s="221">
        <f>'④様式第１_別紙１（申請額入力用）'!V48</f>
        <v>0</v>
      </c>
      <c r="X44" s="220" t="s">
        <v>406</v>
      </c>
      <c r="Y44" s="221">
        <f>'④様式第１_別紙１（申請額入力用）'!X48</f>
        <v>0</v>
      </c>
      <c r="Z44" s="221">
        <f>'④様式第１_別紙１（申請額入力用）'!Y48</f>
        <v>0</v>
      </c>
      <c r="AA44" s="220" t="s">
        <v>406</v>
      </c>
      <c r="AC44" s="38" t="s">
        <v>508</v>
      </c>
      <c r="AD44" s="173">
        <f>IF(AD43&gt;$AD$38,$AD$38,AD43)</f>
        <v>0</v>
      </c>
      <c r="AE44" s="41"/>
      <c r="AF44" s="41"/>
      <c r="AG44" s="173">
        <f>IF(AG43&gt;$AD$38,$AD$38,AG43)</f>
        <v>0</v>
      </c>
      <c r="AH44" s="41"/>
      <c r="AI44" s="41"/>
      <c r="AJ44" s="173">
        <f>IF(AJ43&gt;$AD$38,$AD$38,AJ43)</f>
        <v>0</v>
      </c>
      <c r="AK44" s="41"/>
      <c r="AL44" s="41"/>
      <c r="AM44" s="173">
        <f>IF(AM43&gt;$AD$38,$AD$38,AM43)</f>
        <v>0</v>
      </c>
      <c r="AN44" s="41"/>
      <c r="AO44" s="41"/>
      <c r="AP44" s="173">
        <f>IF(AP43&gt;$AD$38,$AD$38,AP43)</f>
        <v>0</v>
      </c>
      <c r="AQ44" s="41"/>
      <c r="AR44" s="41"/>
      <c r="AS44" s="173">
        <f>IF(AS43&gt;$AD$38,$AD$38,AS43)</f>
        <v>0</v>
      </c>
    </row>
    <row r="45" spans="2:51" x14ac:dyDescent="0.15">
      <c r="B45" s="211" t="s">
        <v>375</v>
      </c>
      <c r="C45" s="212" t="s">
        <v>406</v>
      </c>
      <c r="D45" s="212" t="s">
        <v>34</v>
      </c>
      <c r="E45" s="212" t="s">
        <v>34</v>
      </c>
      <c r="F45" s="213" t="s">
        <v>178</v>
      </c>
      <c r="G45" s="214">
        <f>'④様式第１_別紙１（申請額入力用）'!F7</f>
        <v>0</v>
      </c>
      <c r="H45" s="214">
        <f>'④様式第１_別紙１（申請額入力用）'!G7</f>
        <v>0</v>
      </c>
      <c r="I45" s="234" t="s">
        <v>406</v>
      </c>
      <c r="J45" s="215">
        <f>'④様式第１_別紙１（申請額入力用）'!I7</f>
        <v>0</v>
      </c>
      <c r="K45" s="215">
        <f>'④様式第１_別紙１（申請額入力用）'!J7</f>
        <v>0</v>
      </c>
      <c r="L45" s="215">
        <f>'④様式第１_別紙１（申請額入力用）'!K7</f>
        <v>0</v>
      </c>
      <c r="M45" s="215">
        <f>'④様式第１_別紙１（申請額入力用）'!L7</f>
        <v>0</v>
      </c>
      <c r="N45" s="215">
        <f>'④様式第１_別紙１（申請額入力用）'!M7</f>
        <v>0</v>
      </c>
      <c r="O45" s="215">
        <f>'④様式第１_別紙１（申請額入力用）'!N7</f>
        <v>0</v>
      </c>
      <c r="P45" s="215">
        <f>'④様式第１_別紙１（申請額入力用）'!O7</f>
        <v>0</v>
      </c>
      <c r="Q45" s="215">
        <f>'④様式第１_別紙１（申請額入力用）'!P7</f>
        <v>0</v>
      </c>
      <c r="R45" s="215">
        <f>'④様式第１_別紙１（申請額入力用）'!Q7</f>
        <v>0</v>
      </c>
      <c r="S45" s="215">
        <f>'④様式第１_別紙１（申請額入力用）'!R7</f>
        <v>0</v>
      </c>
      <c r="T45" s="215">
        <f>'④様式第１_別紙１（申請額入力用）'!S7</f>
        <v>0</v>
      </c>
      <c r="U45" s="215">
        <f>'④様式第１_別紙１（申請額入力用）'!T7</f>
        <v>0</v>
      </c>
      <c r="V45" s="215">
        <f>'④様式第１_別紙１（申請額入力用）'!U7</f>
        <v>0</v>
      </c>
      <c r="W45" s="215">
        <f>'④様式第１_別紙１（申請額入力用）'!V7</f>
        <v>0</v>
      </c>
      <c r="X45" s="215">
        <f>'④様式第１_別紙１（申請額入力用）'!W7</f>
        <v>0</v>
      </c>
      <c r="Y45" s="215">
        <f>'④様式第１_別紙１（申請額入力用）'!X7</f>
        <v>0</v>
      </c>
      <c r="Z45" s="215">
        <f>'④様式第１_別紙１（申請額入力用）'!Y7</f>
        <v>0</v>
      </c>
      <c r="AA45" s="215">
        <f>'④様式第１_別紙１（申請額入力用）'!Z7</f>
        <v>0</v>
      </c>
    </row>
    <row r="46" spans="2:51" x14ac:dyDescent="0.15">
      <c r="B46" s="222"/>
      <c r="C46" s="223" t="s">
        <v>406</v>
      </c>
      <c r="D46" s="223" t="s">
        <v>34</v>
      </c>
      <c r="E46" s="223" t="s">
        <v>34</v>
      </c>
      <c r="F46" s="224" t="s">
        <v>176</v>
      </c>
      <c r="G46" s="225">
        <f>'④様式第１_別紙１（申請額入力用）'!F8</f>
        <v>0</v>
      </c>
      <c r="H46" s="225">
        <f>'④様式第１_別紙１（申請額入力用）'!G8</f>
        <v>0</v>
      </c>
      <c r="I46" s="235" t="s">
        <v>406</v>
      </c>
      <c r="J46" s="227">
        <f>'④様式第１_別紙１（申請額入力用）'!I8</f>
        <v>0</v>
      </c>
      <c r="K46" s="227">
        <f>'④様式第１_別紙１（申請額入力用）'!J8</f>
        <v>0</v>
      </c>
      <c r="L46" s="226" t="s">
        <v>406</v>
      </c>
      <c r="M46" s="227">
        <f>'④様式第１_別紙１（申請額入力用）'!L8</f>
        <v>0</v>
      </c>
      <c r="N46" s="227">
        <f>'④様式第１_別紙１（申請額入力用）'!M8</f>
        <v>0</v>
      </c>
      <c r="O46" s="226" t="s">
        <v>406</v>
      </c>
      <c r="P46" s="227">
        <f>'④様式第１_別紙１（申請額入力用）'!O8</f>
        <v>0</v>
      </c>
      <c r="Q46" s="227">
        <f>'④様式第１_別紙１（申請額入力用）'!P8</f>
        <v>0</v>
      </c>
      <c r="R46" s="226" t="s">
        <v>406</v>
      </c>
      <c r="S46" s="227">
        <f>'④様式第１_別紙１（申請額入力用）'!R8</f>
        <v>0</v>
      </c>
      <c r="T46" s="227">
        <f>'④様式第１_別紙１（申請額入力用）'!S8</f>
        <v>0</v>
      </c>
      <c r="U46" s="226" t="s">
        <v>406</v>
      </c>
      <c r="V46" s="227">
        <f>'④様式第１_別紙１（申請額入力用）'!U8</f>
        <v>0</v>
      </c>
      <c r="W46" s="227">
        <f>'④様式第１_別紙１（申請額入力用）'!V8</f>
        <v>0</v>
      </c>
      <c r="X46" s="226" t="s">
        <v>406</v>
      </c>
      <c r="Y46" s="227">
        <f>'④様式第１_別紙１（申請額入力用）'!X8</f>
        <v>0</v>
      </c>
      <c r="Z46" s="227">
        <f>'④様式第１_別紙１（申請額入力用）'!Y8</f>
        <v>0</v>
      </c>
      <c r="AA46" s="226" t="s">
        <v>406</v>
      </c>
    </row>
    <row r="47" spans="2:51" x14ac:dyDescent="0.15">
      <c r="B47" s="216"/>
      <c r="C47" s="217" t="s">
        <v>406</v>
      </c>
      <c r="D47" s="217" t="s">
        <v>34</v>
      </c>
      <c r="E47" s="217" t="s">
        <v>34</v>
      </c>
      <c r="F47" s="218" t="s">
        <v>177</v>
      </c>
      <c r="G47" s="219">
        <f>'④様式第１_別紙１（申請額入力用）'!F9</f>
        <v>0</v>
      </c>
      <c r="H47" s="219">
        <f>'④様式第１_別紙１（申請額入力用）'!G9</f>
        <v>0</v>
      </c>
      <c r="I47" s="236" t="s">
        <v>406</v>
      </c>
      <c r="J47" s="221">
        <f>'④様式第１_別紙１（申請額入力用）'!I9</f>
        <v>0</v>
      </c>
      <c r="K47" s="221">
        <f>'④様式第１_別紙１（申請額入力用）'!J9</f>
        <v>0</v>
      </c>
      <c r="L47" s="220" t="s">
        <v>406</v>
      </c>
      <c r="M47" s="221">
        <f>'④様式第１_別紙１（申請額入力用）'!L9</f>
        <v>0</v>
      </c>
      <c r="N47" s="221">
        <f>'④様式第１_別紙１（申請額入力用）'!M9</f>
        <v>0</v>
      </c>
      <c r="O47" s="236" t="s">
        <v>406</v>
      </c>
      <c r="P47" s="221">
        <f>'④様式第１_別紙１（申請額入力用）'!O9</f>
        <v>0</v>
      </c>
      <c r="Q47" s="221">
        <f>'④様式第１_別紙１（申請額入力用）'!P9</f>
        <v>0</v>
      </c>
      <c r="R47" s="220" t="s">
        <v>406</v>
      </c>
      <c r="S47" s="221">
        <f>'④様式第１_別紙１（申請額入力用）'!R9</f>
        <v>0</v>
      </c>
      <c r="T47" s="221">
        <f>'④様式第１_別紙１（申請額入力用）'!S9</f>
        <v>0</v>
      </c>
      <c r="U47" s="220" t="s">
        <v>406</v>
      </c>
      <c r="V47" s="221">
        <f>'④様式第１_別紙１（申請額入力用）'!U9</f>
        <v>0</v>
      </c>
      <c r="W47" s="221">
        <f>'④様式第１_別紙１（申請額入力用）'!V9</f>
        <v>0</v>
      </c>
      <c r="X47" s="220" t="s">
        <v>406</v>
      </c>
      <c r="Y47" s="221">
        <f>'④様式第１_別紙１（申請額入力用）'!X9</f>
        <v>0</v>
      </c>
      <c r="Z47" s="221">
        <f>'④様式第１_別紙１（申請額入力用）'!Y9</f>
        <v>0</v>
      </c>
      <c r="AA47" s="220" t="s">
        <v>406</v>
      </c>
    </row>
    <row r="48" spans="2:51" x14ac:dyDescent="0.15">
      <c r="B48" s="211" t="s">
        <v>376</v>
      </c>
      <c r="C48" s="212" t="s">
        <v>406</v>
      </c>
      <c r="D48" s="212" t="s">
        <v>34</v>
      </c>
      <c r="E48" s="212" t="s">
        <v>34</v>
      </c>
      <c r="F48" s="213" t="s">
        <v>178</v>
      </c>
      <c r="G48" s="214">
        <f>'④様式第１_別紙１（申請額入力用）'!F10</f>
        <v>0</v>
      </c>
      <c r="H48" s="214">
        <f>'④様式第１_別紙１（申請額入力用）'!G10</f>
        <v>0</v>
      </c>
      <c r="I48" s="234" t="s">
        <v>406</v>
      </c>
      <c r="J48" s="215">
        <f>'④様式第１_別紙１（申請額入力用）'!I10</f>
        <v>0</v>
      </c>
      <c r="K48" s="215">
        <f>'④様式第１_別紙１（申請額入力用）'!J10</f>
        <v>0</v>
      </c>
      <c r="L48" s="234" t="s">
        <v>406</v>
      </c>
      <c r="M48" s="215">
        <f>'④様式第１_別紙１（申請額入力用）'!L10</f>
        <v>0</v>
      </c>
      <c r="N48" s="215">
        <f>'④様式第１_別紙１（申請額入力用）'!M10</f>
        <v>0</v>
      </c>
      <c r="O48" s="234" t="s">
        <v>406</v>
      </c>
      <c r="P48" s="215">
        <f>'④様式第１_別紙１（申請額入力用）'!O10</f>
        <v>0</v>
      </c>
      <c r="Q48" s="215">
        <f>'④様式第１_別紙１（申請額入力用）'!P10</f>
        <v>0</v>
      </c>
      <c r="R48" s="234" t="s">
        <v>406</v>
      </c>
      <c r="S48" s="215">
        <f>'④様式第１_別紙１（申請額入力用）'!R10</f>
        <v>0</v>
      </c>
      <c r="T48" s="215">
        <f>'④様式第１_別紙１（申請額入力用）'!S10</f>
        <v>0</v>
      </c>
      <c r="U48" s="234" t="s">
        <v>406</v>
      </c>
      <c r="V48" s="215">
        <f>'④様式第１_別紙１（申請額入力用）'!U10</f>
        <v>0</v>
      </c>
      <c r="W48" s="215">
        <f>'④様式第１_別紙１（申請額入力用）'!V10</f>
        <v>0</v>
      </c>
      <c r="X48" s="234" t="s">
        <v>406</v>
      </c>
      <c r="Y48" s="215">
        <f>'④様式第１_別紙１（申請額入力用）'!X10</f>
        <v>0</v>
      </c>
      <c r="Z48" s="215">
        <f>'④様式第１_別紙１（申請額入力用）'!Y10</f>
        <v>0</v>
      </c>
      <c r="AA48" s="234" t="s">
        <v>406</v>
      </c>
    </row>
    <row r="49" spans="2:45" x14ac:dyDescent="0.15">
      <c r="B49" s="222"/>
      <c r="C49" s="223" t="s">
        <v>406</v>
      </c>
      <c r="D49" s="223" t="s">
        <v>34</v>
      </c>
      <c r="E49" s="223" t="s">
        <v>34</v>
      </c>
      <c r="F49" s="224" t="s">
        <v>176</v>
      </c>
      <c r="G49" s="225">
        <f>'④様式第１_別紙１（申請額入力用）'!F11</f>
        <v>0</v>
      </c>
      <c r="H49" s="225">
        <f>'④様式第１_別紙１（申請額入力用）'!G11</f>
        <v>0</v>
      </c>
      <c r="I49" s="235" t="s">
        <v>406</v>
      </c>
      <c r="J49" s="227">
        <f>'④様式第１_別紙１（申請額入力用）'!I11</f>
        <v>0</v>
      </c>
      <c r="K49" s="227">
        <f>'④様式第１_別紙１（申請額入力用）'!J11</f>
        <v>0</v>
      </c>
      <c r="L49" s="235" t="s">
        <v>406</v>
      </c>
      <c r="M49" s="227">
        <f>'④様式第１_別紙１（申請額入力用）'!L11</f>
        <v>0</v>
      </c>
      <c r="N49" s="227">
        <f>'④様式第１_別紙１（申請額入力用）'!M11</f>
        <v>0</v>
      </c>
      <c r="O49" s="235" t="s">
        <v>406</v>
      </c>
      <c r="P49" s="227">
        <f>'④様式第１_別紙１（申請額入力用）'!O11</f>
        <v>0</v>
      </c>
      <c r="Q49" s="227">
        <f>'④様式第１_別紙１（申請額入力用）'!P11</f>
        <v>0</v>
      </c>
      <c r="R49" s="235" t="s">
        <v>406</v>
      </c>
      <c r="S49" s="227">
        <f>'④様式第１_別紙１（申請額入力用）'!R11</f>
        <v>0</v>
      </c>
      <c r="T49" s="227">
        <f>'④様式第１_別紙１（申請額入力用）'!S11</f>
        <v>0</v>
      </c>
      <c r="U49" s="235" t="s">
        <v>406</v>
      </c>
      <c r="V49" s="227">
        <f>'④様式第１_別紙１（申請額入力用）'!U11</f>
        <v>0</v>
      </c>
      <c r="W49" s="227">
        <f>'④様式第１_別紙１（申請額入力用）'!V11</f>
        <v>0</v>
      </c>
      <c r="X49" s="235" t="s">
        <v>406</v>
      </c>
      <c r="Y49" s="227">
        <f>'④様式第１_別紙１（申請額入力用）'!X11</f>
        <v>0</v>
      </c>
      <c r="Z49" s="227">
        <f>'④様式第１_別紙１（申請額入力用）'!Y11</f>
        <v>0</v>
      </c>
      <c r="AA49" s="235" t="s">
        <v>406</v>
      </c>
    </row>
    <row r="50" spans="2:45" x14ac:dyDescent="0.15">
      <c r="B50" s="216"/>
      <c r="C50" s="217" t="s">
        <v>406</v>
      </c>
      <c r="D50" s="217" t="s">
        <v>34</v>
      </c>
      <c r="E50" s="217" t="s">
        <v>34</v>
      </c>
      <c r="F50" s="218" t="s">
        <v>177</v>
      </c>
      <c r="G50" s="219">
        <f>'④様式第１_別紙１（申請額入力用）'!F12</f>
        <v>0</v>
      </c>
      <c r="H50" s="219">
        <f>'④様式第１_別紙１（申請額入力用）'!G12</f>
        <v>0</v>
      </c>
      <c r="I50" s="236" t="s">
        <v>406</v>
      </c>
      <c r="J50" s="221">
        <f>'④様式第１_別紙１（申請額入力用）'!I12</f>
        <v>0</v>
      </c>
      <c r="K50" s="221">
        <f>'④様式第１_別紙１（申請額入力用）'!J12</f>
        <v>0</v>
      </c>
      <c r="L50" s="236" t="s">
        <v>406</v>
      </c>
      <c r="M50" s="221">
        <f>'④様式第１_別紙１（申請額入力用）'!L12</f>
        <v>0</v>
      </c>
      <c r="N50" s="221">
        <f>'④様式第１_別紙１（申請額入力用）'!M12</f>
        <v>0</v>
      </c>
      <c r="O50" s="236" t="s">
        <v>406</v>
      </c>
      <c r="P50" s="221">
        <f>'④様式第１_別紙１（申請額入力用）'!O12</f>
        <v>0</v>
      </c>
      <c r="Q50" s="221">
        <f>'④様式第１_別紙１（申請額入力用）'!P12</f>
        <v>0</v>
      </c>
      <c r="R50" s="236" t="s">
        <v>406</v>
      </c>
      <c r="S50" s="221">
        <f>'④様式第１_別紙１（申請額入力用）'!R12</f>
        <v>0</v>
      </c>
      <c r="T50" s="221">
        <f>'④様式第１_別紙１（申請額入力用）'!S12</f>
        <v>0</v>
      </c>
      <c r="U50" s="236" t="s">
        <v>406</v>
      </c>
      <c r="V50" s="221">
        <f>'④様式第１_別紙１（申請額入力用）'!U12</f>
        <v>0</v>
      </c>
      <c r="W50" s="221">
        <f>'④様式第１_別紙１（申請額入力用）'!V12</f>
        <v>0</v>
      </c>
      <c r="X50" s="236" t="s">
        <v>406</v>
      </c>
      <c r="Y50" s="221">
        <f>'④様式第１_別紙１（申請額入力用）'!X12</f>
        <v>0</v>
      </c>
      <c r="Z50" s="221">
        <f>'④様式第１_別紙１（申請額入力用）'!Y12</f>
        <v>0</v>
      </c>
      <c r="AA50" s="236" t="s">
        <v>406</v>
      </c>
    </row>
    <row r="51" spans="2:45" x14ac:dyDescent="0.15">
      <c r="B51" s="211" t="s">
        <v>377</v>
      </c>
      <c r="C51" s="212" t="s">
        <v>406</v>
      </c>
      <c r="D51" s="212" t="s">
        <v>34</v>
      </c>
      <c r="E51" s="212" t="s">
        <v>34</v>
      </c>
      <c r="F51" s="213" t="s">
        <v>178</v>
      </c>
      <c r="G51" s="214">
        <f>'④様式第１_別紙１（申請額入力用）'!F13</f>
        <v>0</v>
      </c>
      <c r="H51" s="214">
        <f>'④様式第１_別紙１（申請額入力用）'!G13</f>
        <v>0</v>
      </c>
      <c r="I51" s="234" t="s">
        <v>406</v>
      </c>
      <c r="J51" s="215">
        <f>'④様式第１_別紙１（申請額入力用）'!I13</f>
        <v>0</v>
      </c>
      <c r="K51" s="215">
        <f>'④様式第１_別紙１（申請額入力用）'!J13</f>
        <v>0</v>
      </c>
      <c r="L51" s="234" t="s">
        <v>406</v>
      </c>
      <c r="M51" s="215">
        <f>'④様式第１_別紙１（申請額入力用）'!L13</f>
        <v>0</v>
      </c>
      <c r="N51" s="215">
        <f>'④様式第１_別紙１（申請額入力用）'!M13</f>
        <v>0</v>
      </c>
      <c r="O51" s="234" t="s">
        <v>406</v>
      </c>
      <c r="P51" s="215">
        <f>'④様式第１_別紙１（申請額入力用）'!O13</f>
        <v>0</v>
      </c>
      <c r="Q51" s="215">
        <f>'④様式第１_別紙１（申請額入力用）'!P13</f>
        <v>0</v>
      </c>
      <c r="R51" s="234" t="s">
        <v>406</v>
      </c>
      <c r="S51" s="215">
        <f>'④様式第１_別紙１（申請額入力用）'!R13</f>
        <v>0</v>
      </c>
      <c r="T51" s="215">
        <f>'④様式第１_別紙１（申請額入力用）'!S13</f>
        <v>0</v>
      </c>
      <c r="U51" s="234" t="s">
        <v>406</v>
      </c>
      <c r="V51" s="215">
        <f>'④様式第１_別紙１（申請額入力用）'!U13</f>
        <v>0</v>
      </c>
      <c r="W51" s="215">
        <f>'④様式第１_別紙１（申請額入力用）'!V13</f>
        <v>0</v>
      </c>
      <c r="X51" s="234" t="s">
        <v>406</v>
      </c>
      <c r="Y51" s="215">
        <f>'④様式第１_別紙１（申請額入力用）'!X13</f>
        <v>0</v>
      </c>
      <c r="Z51" s="215">
        <f>'④様式第１_別紙１（申請額入力用）'!Y13</f>
        <v>0</v>
      </c>
      <c r="AA51" s="234" t="s">
        <v>406</v>
      </c>
    </row>
    <row r="52" spans="2:45" x14ac:dyDescent="0.15">
      <c r="B52" s="222"/>
      <c r="C52" s="223" t="s">
        <v>406</v>
      </c>
      <c r="D52" s="223" t="s">
        <v>34</v>
      </c>
      <c r="E52" s="223" t="s">
        <v>34</v>
      </c>
      <c r="F52" s="224" t="s">
        <v>176</v>
      </c>
      <c r="G52" s="225">
        <f>'④様式第１_別紙１（申請額入力用）'!F14</f>
        <v>0</v>
      </c>
      <c r="H52" s="225">
        <f>'④様式第１_別紙１（申請額入力用）'!G14</f>
        <v>0</v>
      </c>
      <c r="I52" s="235" t="s">
        <v>406</v>
      </c>
      <c r="J52" s="227">
        <f>'④様式第１_別紙１（申請額入力用）'!I14</f>
        <v>0</v>
      </c>
      <c r="K52" s="227">
        <f>'④様式第１_別紙１（申請額入力用）'!J14</f>
        <v>0</v>
      </c>
      <c r="L52" s="235" t="s">
        <v>406</v>
      </c>
      <c r="M52" s="227">
        <f>'④様式第１_別紙１（申請額入力用）'!L14</f>
        <v>0</v>
      </c>
      <c r="N52" s="227">
        <f>'④様式第１_別紙１（申請額入力用）'!M14</f>
        <v>0</v>
      </c>
      <c r="O52" s="235" t="s">
        <v>406</v>
      </c>
      <c r="P52" s="227">
        <f>'④様式第１_別紙１（申請額入力用）'!O14</f>
        <v>0</v>
      </c>
      <c r="Q52" s="227">
        <f>'④様式第１_別紙１（申請額入力用）'!P14</f>
        <v>0</v>
      </c>
      <c r="R52" s="235" t="s">
        <v>406</v>
      </c>
      <c r="S52" s="227">
        <f>'④様式第１_別紙１（申請額入力用）'!R14</f>
        <v>0</v>
      </c>
      <c r="T52" s="227">
        <f>'④様式第１_別紙１（申請額入力用）'!S14</f>
        <v>0</v>
      </c>
      <c r="U52" s="235" t="s">
        <v>406</v>
      </c>
      <c r="V52" s="227">
        <f>'④様式第１_別紙１（申請額入力用）'!U14</f>
        <v>0</v>
      </c>
      <c r="W52" s="227">
        <f>'④様式第１_別紙１（申請額入力用）'!V14</f>
        <v>0</v>
      </c>
      <c r="X52" s="235" t="s">
        <v>406</v>
      </c>
      <c r="Y52" s="227">
        <f>'④様式第１_別紙１（申請額入力用）'!X14</f>
        <v>0</v>
      </c>
      <c r="Z52" s="227">
        <f>'④様式第１_別紙１（申請額入力用）'!Y14</f>
        <v>0</v>
      </c>
      <c r="AA52" s="235" t="s">
        <v>406</v>
      </c>
    </row>
    <row r="53" spans="2:45" x14ac:dyDescent="0.15">
      <c r="B53" s="216"/>
      <c r="C53" s="217" t="s">
        <v>406</v>
      </c>
      <c r="D53" s="217" t="s">
        <v>34</v>
      </c>
      <c r="E53" s="217" t="s">
        <v>34</v>
      </c>
      <c r="F53" s="218" t="s">
        <v>177</v>
      </c>
      <c r="G53" s="219">
        <f>'④様式第１_別紙１（申請額入力用）'!F15</f>
        <v>0</v>
      </c>
      <c r="H53" s="219">
        <f>'④様式第１_別紙１（申請額入力用）'!G15</f>
        <v>0</v>
      </c>
      <c r="I53" s="236" t="s">
        <v>406</v>
      </c>
      <c r="J53" s="221">
        <f>'④様式第１_別紙１（申請額入力用）'!I15</f>
        <v>0</v>
      </c>
      <c r="K53" s="221">
        <f>'④様式第１_別紙１（申請額入力用）'!J15</f>
        <v>0</v>
      </c>
      <c r="L53" s="236" t="s">
        <v>406</v>
      </c>
      <c r="M53" s="221">
        <f>'④様式第１_別紙１（申請額入力用）'!L15</f>
        <v>0</v>
      </c>
      <c r="N53" s="221">
        <f>'④様式第１_別紙１（申請額入力用）'!M15</f>
        <v>0</v>
      </c>
      <c r="O53" s="236" t="s">
        <v>406</v>
      </c>
      <c r="P53" s="221">
        <f>'④様式第１_別紙１（申請額入力用）'!O15</f>
        <v>0</v>
      </c>
      <c r="Q53" s="221">
        <f>'④様式第１_別紙１（申請額入力用）'!P15</f>
        <v>0</v>
      </c>
      <c r="R53" s="236" t="s">
        <v>406</v>
      </c>
      <c r="S53" s="221">
        <f>'④様式第１_別紙１（申請額入力用）'!R15</f>
        <v>0</v>
      </c>
      <c r="T53" s="221">
        <f>'④様式第１_別紙１（申請額入力用）'!S15</f>
        <v>0</v>
      </c>
      <c r="U53" s="236" t="s">
        <v>406</v>
      </c>
      <c r="V53" s="221">
        <f>'④様式第１_別紙１（申請額入力用）'!U15</f>
        <v>0</v>
      </c>
      <c r="W53" s="221">
        <f>'④様式第１_別紙１（申請額入力用）'!V15</f>
        <v>0</v>
      </c>
      <c r="X53" s="236" t="s">
        <v>406</v>
      </c>
      <c r="Y53" s="221">
        <f>'④様式第１_別紙１（申請額入力用）'!X15</f>
        <v>0</v>
      </c>
      <c r="Z53" s="221">
        <f>'④様式第１_別紙１（申請額入力用）'!Y15</f>
        <v>0</v>
      </c>
      <c r="AA53" s="236" t="s">
        <v>406</v>
      </c>
    </row>
    <row r="54" spans="2:45" x14ac:dyDescent="0.15">
      <c r="B54" s="211" t="s">
        <v>379</v>
      </c>
      <c r="C54" s="212" t="s">
        <v>406</v>
      </c>
      <c r="D54" s="212" t="s">
        <v>34</v>
      </c>
      <c r="E54" s="212" t="s">
        <v>34</v>
      </c>
      <c r="F54" s="213" t="s">
        <v>178</v>
      </c>
      <c r="G54" s="214">
        <f>'④様式第１_別紙１（申請額入力用）'!F16</f>
        <v>0</v>
      </c>
      <c r="H54" s="214">
        <f>'④様式第１_別紙１（申請額入力用）'!G16</f>
        <v>0</v>
      </c>
      <c r="I54" s="234" t="s">
        <v>406</v>
      </c>
      <c r="J54" s="215">
        <f>'④様式第１_別紙１（申請額入力用）'!I16</f>
        <v>0</v>
      </c>
      <c r="K54" s="215">
        <f>'④様式第１_別紙１（申請額入力用）'!J16</f>
        <v>0</v>
      </c>
      <c r="L54" s="234" t="s">
        <v>406</v>
      </c>
      <c r="M54" s="215">
        <f>'④様式第１_別紙１（申請額入力用）'!L16</f>
        <v>0</v>
      </c>
      <c r="N54" s="215">
        <f>'④様式第１_別紙１（申請額入力用）'!M16</f>
        <v>0</v>
      </c>
      <c r="O54" s="234" t="s">
        <v>406</v>
      </c>
      <c r="P54" s="215">
        <f>'④様式第１_別紙１（申請額入力用）'!O16</f>
        <v>0</v>
      </c>
      <c r="Q54" s="215">
        <f>'④様式第１_別紙１（申請額入力用）'!P16</f>
        <v>0</v>
      </c>
      <c r="R54" s="234" t="s">
        <v>406</v>
      </c>
      <c r="S54" s="215">
        <f>'④様式第１_別紙１（申請額入力用）'!R16</f>
        <v>0</v>
      </c>
      <c r="T54" s="215">
        <f>'④様式第１_別紙１（申請額入力用）'!S16</f>
        <v>0</v>
      </c>
      <c r="U54" s="234" t="s">
        <v>406</v>
      </c>
      <c r="V54" s="215">
        <f>'④様式第１_別紙１（申請額入力用）'!U16</f>
        <v>0</v>
      </c>
      <c r="W54" s="215">
        <f>'④様式第１_別紙１（申請額入力用）'!V16</f>
        <v>0</v>
      </c>
      <c r="X54" s="234" t="s">
        <v>406</v>
      </c>
      <c r="Y54" s="215">
        <f>'④様式第１_別紙１（申請額入力用）'!X16</f>
        <v>0</v>
      </c>
      <c r="Z54" s="215">
        <f>'④様式第１_別紙１（申請額入力用）'!Y16</f>
        <v>0</v>
      </c>
      <c r="AA54" s="234" t="s">
        <v>406</v>
      </c>
    </row>
    <row r="55" spans="2:45" x14ac:dyDescent="0.15">
      <c r="B55" s="222"/>
      <c r="C55" s="223" t="s">
        <v>406</v>
      </c>
      <c r="D55" s="223" t="s">
        <v>34</v>
      </c>
      <c r="E55" s="223" t="s">
        <v>34</v>
      </c>
      <c r="F55" s="224" t="s">
        <v>176</v>
      </c>
      <c r="G55" s="225">
        <f>'④様式第１_別紙１（申請額入力用）'!F17</f>
        <v>0</v>
      </c>
      <c r="H55" s="225">
        <f>'④様式第１_別紙１（申請額入力用）'!G17</f>
        <v>0</v>
      </c>
      <c r="I55" s="235" t="s">
        <v>406</v>
      </c>
      <c r="J55" s="227">
        <f>'④様式第１_別紙１（申請額入力用）'!I17</f>
        <v>0</v>
      </c>
      <c r="K55" s="227">
        <f>'④様式第１_別紙１（申請額入力用）'!J17</f>
        <v>0</v>
      </c>
      <c r="L55" s="235" t="s">
        <v>406</v>
      </c>
      <c r="M55" s="227">
        <f>'④様式第１_別紙１（申請額入力用）'!L17</f>
        <v>0</v>
      </c>
      <c r="N55" s="227">
        <f>'④様式第１_別紙１（申請額入力用）'!M17</f>
        <v>0</v>
      </c>
      <c r="O55" s="235" t="s">
        <v>406</v>
      </c>
      <c r="P55" s="227">
        <f>'④様式第１_別紙１（申請額入力用）'!O17</f>
        <v>0</v>
      </c>
      <c r="Q55" s="227">
        <f>'④様式第１_別紙１（申請額入力用）'!P17</f>
        <v>0</v>
      </c>
      <c r="R55" s="226" t="s">
        <v>406</v>
      </c>
      <c r="S55" s="227">
        <f>'④様式第１_別紙１（申請額入力用）'!R17</f>
        <v>0</v>
      </c>
      <c r="T55" s="227">
        <f>'④様式第１_別紙１（申請額入力用）'!S17</f>
        <v>0</v>
      </c>
      <c r="U55" s="226" t="s">
        <v>406</v>
      </c>
      <c r="V55" s="227">
        <f>'④様式第１_別紙１（申請額入力用）'!U17</f>
        <v>0</v>
      </c>
      <c r="W55" s="227">
        <f>'④様式第１_別紙１（申請額入力用）'!V17</f>
        <v>0</v>
      </c>
      <c r="X55" s="226" t="s">
        <v>406</v>
      </c>
      <c r="Y55" s="227">
        <f>'④様式第１_別紙１（申請額入力用）'!X17</f>
        <v>0</v>
      </c>
      <c r="Z55" s="227">
        <f>'④様式第１_別紙１（申請額入力用）'!Y17</f>
        <v>0</v>
      </c>
      <c r="AA55" s="226" t="s">
        <v>406</v>
      </c>
      <c r="AC55" s="39" t="s">
        <v>459</v>
      </c>
      <c r="AD55" s="208">
        <v>10000000</v>
      </c>
    </row>
    <row r="56" spans="2:45" ht="31.5" x14ac:dyDescent="0.15">
      <c r="B56" s="216"/>
      <c r="C56" s="217" t="s">
        <v>406</v>
      </c>
      <c r="D56" s="217" t="s">
        <v>34</v>
      </c>
      <c r="E56" s="217" t="s">
        <v>34</v>
      </c>
      <c r="F56" s="218" t="s">
        <v>177</v>
      </c>
      <c r="G56" s="219">
        <f>'④様式第１_別紙１（申請額入力用）'!F18</f>
        <v>0</v>
      </c>
      <c r="H56" s="219">
        <f>'④様式第１_別紙１（申請額入力用）'!G18</f>
        <v>0</v>
      </c>
      <c r="I56" s="236" t="s">
        <v>406</v>
      </c>
      <c r="J56" s="221">
        <f>'④様式第１_別紙１（申請額入力用）'!I18</f>
        <v>0</v>
      </c>
      <c r="K56" s="221">
        <f>'④様式第１_別紙１（申請額入力用）'!J18</f>
        <v>0</v>
      </c>
      <c r="L56" s="220" t="s">
        <v>406</v>
      </c>
      <c r="M56" s="221">
        <f>'④様式第１_別紙１（申請額入力用）'!L18</f>
        <v>0</v>
      </c>
      <c r="N56" s="221">
        <f>'④様式第１_別紙１（申請額入力用）'!M18</f>
        <v>0</v>
      </c>
      <c r="O56" s="220" t="s">
        <v>406</v>
      </c>
      <c r="P56" s="221">
        <f>'④様式第１_別紙１（申請額入力用）'!O18</f>
        <v>0</v>
      </c>
      <c r="Q56" s="221">
        <f>'④様式第１_別紙１（申請額入力用）'!P18</f>
        <v>0</v>
      </c>
      <c r="R56" s="220" t="s">
        <v>406</v>
      </c>
      <c r="S56" s="221">
        <f>'④様式第１_別紙１（申請額入力用）'!R18</f>
        <v>0</v>
      </c>
      <c r="T56" s="221">
        <f>'④様式第１_別紙１（申請額入力用）'!S18</f>
        <v>0</v>
      </c>
      <c r="U56" s="220" t="s">
        <v>406</v>
      </c>
      <c r="V56" s="221">
        <f>'④様式第１_別紙１（申請額入力用）'!U18</f>
        <v>0</v>
      </c>
      <c r="W56" s="221">
        <f>'④様式第１_別紙１（申請額入力用）'!V18</f>
        <v>0</v>
      </c>
      <c r="X56" s="220" t="s">
        <v>406</v>
      </c>
      <c r="Y56" s="221">
        <f>'④様式第１_別紙１（申請額入力用）'!X18</f>
        <v>0</v>
      </c>
      <c r="Z56" s="221">
        <f>'④様式第１_別紙１（申請額入力用）'!Y18</f>
        <v>0</v>
      </c>
      <c r="AA56" s="220" t="s">
        <v>406</v>
      </c>
      <c r="AC56" s="238" t="s">
        <v>323</v>
      </c>
      <c r="AD56" s="240" t="s">
        <v>392</v>
      </c>
      <c r="AE56" s="210"/>
      <c r="AF56" s="116"/>
      <c r="AG56" s="240" t="s">
        <v>465</v>
      </c>
      <c r="AH56" s="241"/>
      <c r="AI56" s="242"/>
      <c r="AJ56" s="240" t="s">
        <v>402</v>
      </c>
      <c r="AK56" s="241"/>
      <c r="AL56" s="242"/>
      <c r="AM56" s="240" t="s">
        <v>403</v>
      </c>
      <c r="AN56" s="241"/>
      <c r="AO56" s="242"/>
      <c r="AP56" s="240" t="s">
        <v>404</v>
      </c>
      <c r="AQ56" s="241"/>
      <c r="AR56" s="242"/>
      <c r="AS56" s="38" t="s">
        <v>405</v>
      </c>
    </row>
    <row r="57" spans="2:45" x14ac:dyDescent="0.15">
      <c r="B57" s="211" t="s">
        <v>381</v>
      </c>
      <c r="C57" s="212" t="s">
        <v>406</v>
      </c>
      <c r="D57" s="212" t="s">
        <v>34</v>
      </c>
      <c r="E57" s="212" t="s">
        <v>34</v>
      </c>
      <c r="F57" s="213" t="s">
        <v>178</v>
      </c>
      <c r="G57" s="214">
        <f>'④様式第１_別紙１（申請額入力用）'!F19</f>
        <v>0</v>
      </c>
      <c r="H57" s="214">
        <f>'④様式第１_別紙１（申請額入力用）'!G19</f>
        <v>0</v>
      </c>
      <c r="I57" s="234" t="s">
        <v>406</v>
      </c>
      <c r="J57" s="215">
        <f>'④様式第１_別紙１（申請額入力用）'!I19</f>
        <v>0</v>
      </c>
      <c r="K57" s="215">
        <f>'④様式第１_別紙１（申請額入力用）'!J19</f>
        <v>0</v>
      </c>
      <c r="L57" s="215">
        <f>'④様式第１_別紙１（申請額入力用）'!K19</f>
        <v>0</v>
      </c>
      <c r="M57" s="215">
        <f>'④様式第１_別紙１（申請額入力用）'!L19</f>
        <v>0</v>
      </c>
      <c r="N57" s="215">
        <f>'④様式第１_別紙１（申請額入力用）'!M19</f>
        <v>0</v>
      </c>
      <c r="O57" s="215">
        <f>'④様式第１_別紙１（申請額入力用）'!N19</f>
        <v>0</v>
      </c>
      <c r="P57" s="215">
        <f>'④様式第１_別紙１（申請額入力用）'!O19</f>
        <v>0</v>
      </c>
      <c r="Q57" s="215">
        <f>'④様式第１_別紙１（申請額入力用）'!P19</f>
        <v>0</v>
      </c>
      <c r="R57" s="215">
        <f>'④様式第１_別紙１（申請額入力用）'!Q19</f>
        <v>0</v>
      </c>
      <c r="S57" s="215">
        <f>'④様式第１_別紙１（申請額入力用）'!R19</f>
        <v>0</v>
      </c>
      <c r="T57" s="215">
        <f>'④様式第１_別紙１（申請額入力用）'!S19</f>
        <v>0</v>
      </c>
      <c r="U57" s="215">
        <f>'④様式第１_別紙１（申請額入力用）'!T19</f>
        <v>0</v>
      </c>
      <c r="V57" s="215">
        <f>'④様式第１_別紙１（申請額入力用）'!U19</f>
        <v>0</v>
      </c>
      <c r="W57" s="215">
        <f>'④様式第１_別紙１（申請額入力用）'!V19</f>
        <v>0</v>
      </c>
      <c r="X57" s="215">
        <f>'④様式第１_別紙１（申請額入力用）'!W19</f>
        <v>0</v>
      </c>
      <c r="Y57" s="215">
        <f>'④様式第１_別紙１（申請額入力用）'!X19</f>
        <v>0</v>
      </c>
      <c r="Z57" s="215">
        <f>'④様式第１_別紙１（申請額入力用）'!Y19</f>
        <v>0</v>
      </c>
      <c r="AA57" s="215">
        <f>'④様式第１_別紙１（申請額入力用）'!Z19</f>
        <v>0</v>
      </c>
      <c r="AC57" s="40" t="s">
        <v>97</v>
      </c>
      <c r="AD57" s="259">
        <f>SUM(K66:K68)</f>
        <v>0</v>
      </c>
      <c r="AE57" s="259"/>
      <c r="AF57" s="259"/>
      <c r="AG57" s="259">
        <f>SUM(N66:N68)</f>
        <v>0</v>
      </c>
      <c r="AH57" s="259"/>
      <c r="AI57" s="259"/>
      <c r="AJ57" s="259">
        <f>SUM(Q66:Q68)</f>
        <v>0</v>
      </c>
      <c r="AK57" s="259"/>
      <c r="AL57" s="259"/>
      <c r="AM57" s="259">
        <f>SUM(T66:T68)</f>
        <v>0</v>
      </c>
      <c r="AN57" s="259"/>
      <c r="AO57" s="259"/>
      <c r="AP57" s="259">
        <f>SUM(W66:W68)</f>
        <v>0</v>
      </c>
      <c r="AQ57" s="259"/>
      <c r="AR57" s="259"/>
      <c r="AS57" s="259">
        <f>SUM(Z66:Z68)</f>
        <v>0</v>
      </c>
    </row>
    <row r="58" spans="2:45" x14ac:dyDescent="0.15">
      <c r="B58" s="222"/>
      <c r="C58" s="223" t="s">
        <v>406</v>
      </c>
      <c r="D58" s="223" t="s">
        <v>34</v>
      </c>
      <c r="E58" s="223" t="s">
        <v>34</v>
      </c>
      <c r="F58" s="224" t="s">
        <v>176</v>
      </c>
      <c r="G58" s="225">
        <f>'④様式第１_別紙１（申請額入力用）'!F20</f>
        <v>0</v>
      </c>
      <c r="H58" s="225">
        <f>'④様式第１_別紙１（申請額入力用）'!G20</f>
        <v>0</v>
      </c>
      <c r="I58" s="226" t="s">
        <v>406</v>
      </c>
      <c r="J58" s="227">
        <f>'④様式第１_別紙１（申請額入力用）'!I20</f>
        <v>0</v>
      </c>
      <c r="K58" s="227">
        <f>'④様式第１_別紙１（申請額入力用）'!J20</f>
        <v>0</v>
      </c>
      <c r="L58" s="226" t="s">
        <v>406</v>
      </c>
      <c r="M58" s="227">
        <f>'④様式第１_別紙１（申請額入力用）'!L20</f>
        <v>0</v>
      </c>
      <c r="N58" s="227">
        <f>'④様式第１_別紙１（申請額入力用）'!M20</f>
        <v>0</v>
      </c>
      <c r="O58" s="226" t="s">
        <v>406</v>
      </c>
      <c r="P58" s="227">
        <f>'④様式第１_別紙１（申請額入力用）'!O20</f>
        <v>0</v>
      </c>
      <c r="Q58" s="227">
        <f>'④様式第１_別紙１（申請額入力用）'!P20</f>
        <v>0</v>
      </c>
      <c r="R58" s="226" t="s">
        <v>406</v>
      </c>
      <c r="S58" s="227">
        <f>'④様式第１_別紙１（申請額入力用）'!R20</f>
        <v>0</v>
      </c>
      <c r="T58" s="227">
        <f>'④様式第１_別紙１（申請額入力用）'!S20</f>
        <v>0</v>
      </c>
      <c r="U58" s="226" t="s">
        <v>406</v>
      </c>
      <c r="V58" s="227">
        <f>'④様式第１_別紙１（申請額入力用）'!U20</f>
        <v>0</v>
      </c>
      <c r="W58" s="227">
        <f>'④様式第１_別紙１（申請額入力用）'!V20</f>
        <v>0</v>
      </c>
      <c r="X58" s="226" t="s">
        <v>406</v>
      </c>
      <c r="Y58" s="227">
        <f>'④様式第１_別紙１（申請額入力用）'!X20</f>
        <v>0</v>
      </c>
      <c r="Z58" s="227">
        <f>'④様式第１_別紙１（申請額入力用）'!Y20</f>
        <v>0</v>
      </c>
      <c r="AA58" s="226" t="s">
        <v>406</v>
      </c>
      <c r="AC58" s="40" t="s">
        <v>460</v>
      </c>
      <c r="AD58" s="261">
        <f>SUM(D101:D102)</f>
        <v>0</v>
      </c>
      <c r="AE58" s="261">
        <f>SUM(E101:F102)</f>
        <v>0</v>
      </c>
      <c r="AF58" s="261">
        <f>SUM(F101:G102)</f>
        <v>0</v>
      </c>
      <c r="AG58" s="261">
        <f>SUM(F101:F102)</f>
        <v>0</v>
      </c>
      <c r="AH58" s="261">
        <f>SUM(H101:I102)</f>
        <v>0</v>
      </c>
      <c r="AI58" s="261">
        <f>SUM(I101:J102)</f>
        <v>0</v>
      </c>
      <c r="AJ58" s="261">
        <f>SUM(H101:H102)</f>
        <v>0</v>
      </c>
      <c r="AK58" s="261">
        <f>SUM(K101:L102)</f>
        <v>0</v>
      </c>
      <c r="AL58" s="261">
        <f>SUM(L101:M102)</f>
        <v>0</v>
      </c>
      <c r="AM58" s="261">
        <f>SUM(J101:J102)</f>
        <v>0</v>
      </c>
      <c r="AN58" s="261">
        <f>SUM(N101:O102)</f>
        <v>0</v>
      </c>
      <c r="AO58" s="261">
        <f>SUM(O101:P102)</f>
        <v>0</v>
      </c>
      <c r="AP58" s="261">
        <f>SUM(L101:L102)</f>
        <v>0</v>
      </c>
      <c r="AQ58" s="261">
        <f>SUM(Q101:R102)</f>
        <v>0</v>
      </c>
      <c r="AR58" s="261">
        <f>SUM(R101:S102)</f>
        <v>0</v>
      </c>
      <c r="AS58" s="261">
        <f>SUM(N101:N102)</f>
        <v>0</v>
      </c>
    </row>
    <row r="59" spans="2:45" x14ac:dyDescent="0.15">
      <c r="B59" s="216"/>
      <c r="C59" s="217" t="s">
        <v>406</v>
      </c>
      <c r="D59" s="217" t="s">
        <v>34</v>
      </c>
      <c r="E59" s="217" t="s">
        <v>34</v>
      </c>
      <c r="F59" s="218" t="s">
        <v>177</v>
      </c>
      <c r="G59" s="219">
        <f>'④様式第１_別紙１（申請額入力用）'!F21</f>
        <v>0</v>
      </c>
      <c r="H59" s="219">
        <f>'④様式第１_別紙１（申請額入力用）'!G21</f>
        <v>0</v>
      </c>
      <c r="I59" s="220" t="s">
        <v>406</v>
      </c>
      <c r="J59" s="221">
        <f>'④様式第１_別紙１（申請額入力用）'!I21</f>
        <v>0</v>
      </c>
      <c r="K59" s="221">
        <f>'④様式第１_別紙１（申請額入力用）'!J21</f>
        <v>0</v>
      </c>
      <c r="L59" s="220" t="s">
        <v>406</v>
      </c>
      <c r="M59" s="221">
        <f>'④様式第１_別紙１（申請額入力用）'!L21</f>
        <v>0</v>
      </c>
      <c r="N59" s="221">
        <f>'④様式第１_別紙１（申請額入力用）'!M21</f>
        <v>0</v>
      </c>
      <c r="O59" s="220" t="s">
        <v>406</v>
      </c>
      <c r="P59" s="221">
        <f>'④様式第１_別紙１（申請額入力用）'!O21</f>
        <v>0</v>
      </c>
      <c r="Q59" s="221">
        <f>'④様式第１_別紙１（申請額入力用）'!P21</f>
        <v>0</v>
      </c>
      <c r="R59" s="220" t="s">
        <v>406</v>
      </c>
      <c r="S59" s="221">
        <f>'④様式第１_別紙１（申請額入力用）'!R21</f>
        <v>0</v>
      </c>
      <c r="T59" s="221">
        <f>'④様式第１_別紙１（申請額入力用）'!S21</f>
        <v>0</v>
      </c>
      <c r="U59" s="220" t="s">
        <v>406</v>
      </c>
      <c r="V59" s="221">
        <f>'④様式第１_別紙１（申請額入力用）'!U21</f>
        <v>0</v>
      </c>
      <c r="W59" s="221">
        <f>'④様式第１_別紙１（申請額入力用）'!V21</f>
        <v>0</v>
      </c>
      <c r="X59" s="220" t="s">
        <v>406</v>
      </c>
      <c r="Y59" s="221">
        <f>'④様式第１_別紙１（申請額入力用）'!X21</f>
        <v>0</v>
      </c>
      <c r="Z59" s="221">
        <f>'④様式第１_別紙１（申請額入力用）'!Y21</f>
        <v>0</v>
      </c>
      <c r="AA59" s="220" t="s">
        <v>406</v>
      </c>
      <c r="AC59" s="40" t="s">
        <v>463</v>
      </c>
      <c r="AD59" s="259">
        <f>IFERROR(AD57/AD58,0)</f>
        <v>0</v>
      </c>
      <c r="AE59" s="260"/>
      <c r="AF59" s="260"/>
      <c r="AG59" s="259">
        <f>IFERROR(AG57/AG58,0)</f>
        <v>0</v>
      </c>
      <c r="AH59" s="260"/>
      <c r="AI59" s="260"/>
      <c r="AJ59" s="259">
        <f>IFERROR(AJ57/AJ58,0)</f>
        <v>0</v>
      </c>
      <c r="AK59" s="260"/>
      <c r="AL59" s="260"/>
      <c r="AM59" s="259">
        <f>IFERROR(AM57/AM58,0)</f>
        <v>0</v>
      </c>
      <c r="AN59" s="260"/>
      <c r="AO59" s="260"/>
      <c r="AP59" s="259">
        <f>IFERROR(AP57/AP58,0)</f>
        <v>0</v>
      </c>
      <c r="AQ59" s="260"/>
      <c r="AR59" s="260"/>
      <c r="AS59" s="259">
        <f>IFERROR(AS57/AS58,0)</f>
        <v>0</v>
      </c>
    </row>
    <row r="60" spans="2:45" x14ac:dyDescent="0.15">
      <c r="B60" s="211" t="s">
        <v>322</v>
      </c>
      <c r="C60" s="212">
        <f>SUM(G60:G62)</f>
        <v>0</v>
      </c>
      <c r="D60" s="212">
        <f t="shared" ref="D60" si="9">SUM(H60:H62)</f>
        <v>0</v>
      </c>
      <c r="E60" s="212">
        <f>I60</f>
        <v>0</v>
      </c>
      <c r="F60" s="213" t="s">
        <v>178</v>
      </c>
      <c r="G60" s="214">
        <f>'④様式第１_別紙１（申請額入力用）'!F22</f>
        <v>0</v>
      </c>
      <c r="H60" s="214">
        <f>'④様式第１_別紙１（申請額入力用）'!G22</f>
        <v>0</v>
      </c>
      <c r="I60" s="214">
        <f>'④様式第１_別紙１（申請額入力用）'!H22</f>
        <v>0</v>
      </c>
      <c r="J60" s="215">
        <f>'④様式第１_別紙１（申請額入力用）'!I22</f>
        <v>0</v>
      </c>
      <c r="K60" s="215">
        <f>'④様式第１_別紙１（申請額入力用）'!J22</f>
        <v>0</v>
      </c>
      <c r="L60" s="215">
        <f>'④様式第１_別紙１（申請額入力用）'!K22</f>
        <v>0</v>
      </c>
      <c r="M60" s="215">
        <f>'④様式第１_別紙１（申請額入力用）'!L22</f>
        <v>0</v>
      </c>
      <c r="N60" s="215">
        <f>'④様式第１_別紙１（申請額入力用）'!M22</f>
        <v>0</v>
      </c>
      <c r="O60" s="215">
        <f>'④様式第１_別紙１（申請額入力用）'!N22</f>
        <v>0</v>
      </c>
      <c r="P60" s="215">
        <f>'④様式第１_別紙１（申請額入力用）'!O22</f>
        <v>0</v>
      </c>
      <c r="Q60" s="215">
        <f>'④様式第１_別紙１（申請額入力用）'!P22</f>
        <v>0</v>
      </c>
      <c r="R60" s="215">
        <f>'④様式第１_別紙１（申請額入力用）'!Q22</f>
        <v>0</v>
      </c>
      <c r="S60" s="215">
        <f>'④様式第１_別紙１（申請額入力用）'!R22</f>
        <v>0</v>
      </c>
      <c r="T60" s="215">
        <f>'④様式第１_別紙１（申請額入力用）'!S22</f>
        <v>0</v>
      </c>
      <c r="U60" s="215">
        <f>'④様式第１_別紙１（申請額入力用）'!T22</f>
        <v>0</v>
      </c>
      <c r="V60" s="215">
        <f>'④様式第１_別紙１（申請額入力用）'!U22</f>
        <v>0</v>
      </c>
      <c r="W60" s="215">
        <f>'④様式第１_別紙１（申請額入力用）'!V22</f>
        <v>0</v>
      </c>
      <c r="X60" s="215">
        <f>'④様式第１_別紙１（申請額入力用）'!W22</f>
        <v>0</v>
      </c>
      <c r="Y60" s="215">
        <f>'④様式第１_別紙１（申請額入力用）'!X22</f>
        <v>0</v>
      </c>
      <c r="Z60" s="215">
        <f>'④様式第１_別紙１（申請額入力用）'!Y22</f>
        <v>0</v>
      </c>
      <c r="AA60" s="215">
        <f>'④様式第１_別紙１（申請額入力用）'!Z22</f>
        <v>0</v>
      </c>
      <c r="AC60" s="237" t="s">
        <v>461</v>
      </c>
      <c r="AD60" s="259">
        <f>AD59/2</f>
        <v>0</v>
      </c>
      <c r="AE60" s="260"/>
      <c r="AF60" s="260"/>
      <c r="AG60" s="259">
        <f>AG59/2</f>
        <v>0</v>
      </c>
      <c r="AH60" s="260"/>
      <c r="AI60" s="260"/>
      <c r="AJ60" s="259">
        <f>AJ59/2</f>
        <v>0</v>
      </c>
      <c r="AK60" s="260"/>
      <c r="AL60" s="260"/>
      <c r="AM60" s="259">
        <f>AM59/2</f>
        <v>0</v>
      </c>
      <c r="AN60" s="260"/>
      <c r="AO60" s="260"/>
      <c r="AP60" s="259">
        <f>AP59/2</f>
        <v>0</v>
      </c>
      <c r="AQ60" s="260"/>
      <c r="AR60" s="260"/>
      <c r="AS60" s="259">
        <f>AS59/2</f>
        <v>0</v>
      </c>
    </row>
    <row r="61" spans="2:45" x14ac:dyDescent="0.15">
      <c r="B61" s="222"/>
      <c r="C61" s="223" t="s">
        <v>406</v>
      </c>
      <c r="D61" s="223" t="s">
        <v>34</v>
      </c>
      <c r="E61" s="223" t="s">
        <v>34</v>
      </c>
      <c r="F61" s="224" t="s">
        <v>176</v>
      </c>
      <c r="G61" s="225">
        <f>'④様式第１_別紙１（申請額入力用）'!F23</f>
        <v>0</v>
      </c>
      <c r="H61" s="225">
        <f>'④様式第１_別紙１（申請額入力用）'!G23</f>
        <v>0</v>
      </c>
      <c r="I61" s="226" t="s">
        <v>406</v>
      </c>
      <c r="J61" s="227">
        <f>'④様式第１_別紙１（申請額入力用）'!I23</f>
        <v>0</v>
      </c>
      <c r="K61" s="227">
        <f>'④様式第１_別紙１（申請額入力用）'!J23</f>
        <v>0</v>
      </c>
      <c r="L61" s="226" t="s">
        <v>406</v>
      </c>
      <c r="M61" s="227">
        <f>'④様式第１_別紙１（申請額入力用）'!L23</f>
        <v>0</v>
      </c>
      <c r="N61" s="227">
        <f>'④様式第１_別紙１（申請額入力用）'!M23</f>
        <v>0</v>
      </c>
      <c r="O61" s="226" t="s">
        <v>406</v>
      </c>
      <c r="P61" s="227">
        <f>'④様式第１_別紙１（申請額入力用）'!O23</f>
        <v>0</v>
      </c>
      <c r="Q61" s="227">
        <f>'④様式第１_別紙１（申請額入力用）'!P23</f>
        <v>0</v>
      </c>
      <c r="R61" s="226" t="s">
        <v>406</v>
      </c>
      <c r="S61" s="227">
        <f>'④様式第１_別紙１（申請額入力用）'!R23</f>
        <v>0</v>
      </c>
      <c r="T61" s="227">
        <f>'④様式第１_別紙１（申請額入力用）'!S23</f>
        <v>0</v>
      </c>
      <c r="U61" s="226" t="s">
        <v>406</v>
      </c>
      <c r="V61" s="227">
        <f>'④様式第１_別紙１（申請額入力用）'!U23</f>
        <v>0</v>
      </c>
      <c r="W61" s="227">
        <f>'④様式第１_別紙１（申請額入力用）'!V23</f>
        <v>0</v>
      </c>
      <c r="X61" s="226" t="s">
        <v>406</v>
      </c>
      <c r="Y61" s="227">
        <f>'④様式第１_別紙１（申請額入力用）'!X23</f>
        <v>0</v>
      </c>
      <c r="Z61" s="227">
        <f>'④様式第１_別紙１（申請額入力用）'!Y23</f>
        <v>0</v>
      </c>
      <c r="AA61" s="226" t="s">
        <v>406</v>
      </c>
      <c r="AC61" s="38" t="s">
        <v>509</v>
      </c>
      <c r="AD61" s="259">
        <f>IF(AD60&gt;$AD$55,$AD$55,AD60)</f>
        <v>0</v>
      </c>
      <c r="AE61" s="260"/>
      <c r="AF61" s="260"/>
      <c r="AG61" s="259">
        <f>IF(AG60&gt;$AD$55,$AD$55,AG60)</f>
        <v>0</v>
      </c>
      <c r="AH61" s="260"/>
      <c r="AI61" s="260"/>
      <c r="AJ61" s="259">
        <f>IF(AJ60&gt;$AD$55,$AD$55,AJ60)</f>
        <v>0</v>
      </c>
      <c r="AK61" s="260"/>
      <c r="AL61" s="260"/>
      <c r="AM61" s="259">
        <f>IF(AM60&gt;$AD$55,$AD$55,AM60)</f>
        <v>0</v>
      </c>
      <c r="AN61" s="260"/>
      <c r="AO61" s="260"/>
      <c r="AP61" s="259">
        <f>IF(AP60&gt;$AD$55,$AD$55,AP60)</f>
        <v>0</v>
      </c>
      <c r="AQ61" s="260"/>
      <c r="AR61" s="260"/>
      <c r="AS61" s="259">
        <f>IF(AS60&gt;$AD$55,$AD$55,AS60)</f>
        <v>0</v>
      </c>
    </row>
    <row r="62" spans="2:45" x14ac:dyDescent="0.15">
      <c r="B62" s="216"/>
      <c r="C62" s="217" t="s">
        <v>406</v>
      </c>
      <c r="D62" s="217" t="s">
        <v>34</v>
      </c>
      <c r="E62" s="217" t="s">
        <v>34</v>
      </c>
      <c r="F62" s="218" t="s">
        <v>177</v>
      </c>
      <c r="G62" s="219">
        <f>'④様式第１_別紙１（申請額入力用）'!F24</f>
        <v>0</v>
      </c>
      <c r="H62" s="219">
        <f>'④様式第１_別紙１（申請額入力用）'!G24</f>
        <v>0</v>
      </c>
      <c r="I62" s="220" t="s">
        <v>406</v>
      </c>
      <c r="J62" s="221">
        <f>'④様式第１_別紙１（申請額入力用）'!I24</f>
        <v>0</v>
      </c>
      <c r="K62" s="221">
        <f>'④様式第１_別紙１（申請額入力用）'!J24</f>
        <v>0</v>
      </c>
      <c r="L62" s="220" t="s">
        <v>406</v>
      </c>
      <c r="M62" s="221">
        <f>'④様式第１_別紙１（申請額入力用）'!L24</f>
        <v>0</v>
      </c>
      <c r="N62" s="221">
        <f>'④様式第１_別紙１（申請額入力用）'!M24</f>
        <v>0</v>
      </c>
      <c r="O62" s="220" t="s">
        <v>406</v>
      </c>
      <c r="P62" s="221">
        <f>'④様式第１_別紙１（申請額入力用）'!O24</f>
        <v>0</v>
      </c>
      <c r="Q62" s="221">
        <f>'④様式第１_別紙１（申請額入力用）'!P24</f>
        <v>0</v>
      </c>
      <c r="R62" s="220" t="s">
        <v>406</v>
      </c>
      <c r="S62" s="221">
        <f>'④様式第１_別紙１（申請額入力用）'!R24</f>
        <v>0</v>
      </c>
      <c r="T62" s="221">
        <f>'④様式第１_別紙１（申請額入力用）'!S24</f>
        <v>0</v>
      </c>
      <c r="U62" s="220" t="s">
        <v>406</v>
      </c>
      <c r="V62" s="221">
        <f>'④様式第１_別紙１（申請額入力用）'!U24</f>
        <v>0</v>
      </c>
      <c r="W62" s="221">
        <f>'④様式第１_別紙１（申請額入力用）'!V24</f>
        <v>0</v>
      </c>
      <c r="X62" s="220" t="s">
        <v>406</v>
      </c>
      <c r="Y62" s="221">
        <f>'④様式第１_別紙１（申請額入力用）'!X24</f>
        <v>0</v>
      </c>
      <c r="Z62" s="221">
        <f>'④様式第１_別紙１（申請額入力用）'!Y24</f>
        <v>0</v>
      </c>
      <c r="AA62" s="220" t="s">
        <v>406</v>
      </c>
    </row>
    <row r="63" spans="2:45" x14ac:dyDescent="0.15">
      <c r="B63" s="211" t="s">
        <v>446</v>
      </c>
      <c r="C63" s="212">
        <f>SUM(G63:G65)</f>
        <v>0</v>
      </c>
      <c r="D63" s="212">
        <f t="shared" ref="D63" si="10">SUM(H63:H65)</f>
        <v>0</v>
      </c>
      <c r="E63" s="212">
        <f>I63</f>
        <v>0</v>
      </c>
      <c r="F63" s="213" t="s">
        <v>178</v>
      </c>
      <c r="G63" s="214">
        <f>'④様式第１_別紙１（申請額入力用）'!F25</f>
        <v>0</v>
      </c>
      <c r="H63" s="214">
        <f>'④様式第１_別紙１（申請額入力用）'!G25</f>
        <v>0</v>
      </c>
      <c r="I63" s="214">
        <f>'④様式第１_別紙１（申請額入力用）'!H25</f>
        <v>0</v>
      </c>
      <c r="J63" s="215">
        <f>'④様式第１_別紙１（申請額入力用）'!I25</f>
        <v>0</v>
      </c>
      <c r="K63" s="215">
        <f>'④様式第１_別紙１（申請額入力用）'!J25</f>
        <v>0</v>
      </c>
      <c r="L63" s="215">
        <f>'④様式第１_別紙１（申請額入力用）'!K25</f>
        <v>0</v>
      </c>
      <c r="M63" s="215">
        <f>'④様式第１_別紙１（申請額入力用）'!L25</f>
        <v>0</v>
      </c>
      <c r="N63" s="215">
        <f>'④様式第１_別紙１（申請額入力用）'!M25</f>
        <v>0</v>
      </c>
      <c r="O63" s="215">
        <f>'④様式第１_別紙１（申請額入力用）'!N25</f>
        <v>0</v>
      </c>
      <c r="P63" s="215">
        <f>'④様式第１_別紙１（申請額入力用）'!O25</f>
        <v>0</v>
      </c>
      <c r="Q63" s="215">
        <f>'④様式第１_別紙１（申請額入力用）'!P25</f>
        <v>0</v>
      </c>
      <c r="R63" s="215">
        <f>'④様式第１_別紙１（申請額入力用）'!Q25</f>
        <v>0</v>
      </c>
      <c r="S63" s="215">
        <f>'④様式第１_別紙１（申請額入力用）'!R25</f>
        <v>0</v>
      </c>
      <c r="T63" s="215">
        <f>'④様式第１_別紙１（申請額入力用）'!S25</f>
        <v>0</v>
      </c>
      <c r="U63" s="215">
        <f>'④様式第１_別紙１（申請額入力用）'!T25</f>
        <v>0</v>
      </c>
      <c r="V63" s="215">
        <f>'④様式第１_別紙１（申請額入力用）'!U25</f>
        <v>0</v>
      </c>
      <c r="W63" s="215">
        <f>'④様式第１_別紙１（申請額入力用）'!V25</f>
        <v>0</v>
      </c>
      <c r="X63" s="215">
        <f>'④様式第１_別紙１（申請額入力用）'!W25</f>
        <v>0</v>
      </c>
      <c r="Y63" s="215">
        <f>'④様式第１_別紙１（申請額入力用）'!X25</f>
        <v>0</v>
      </c>
      <c r="Z63" s="215">
        <f>'④様式第１_別紙１（申請額入力用）'!Y25</f>
        <v>0</v>
      </c>
      <c r="AA63" s="215">
        <f>'④様式第１_別紙１（申請額入力用）'!Z25</f>
        <v>0</v>
      </c>
    </row>
    <row r="64" spans="2:45" x14ac:dyDescent="0.15">
      <c r="B64" s="222"/>
      <c r="C64" s="223" t="s">
        <v>406</v>
      </c>
      <c r="D64" s="223" t="s">
        <v>34</v>
      </c>
      <c r="E64" s="223" t="s">
        <v>34</v>
      </c>
      <c r="F64" s="224" t="s">
        <v>176</v>
      </c>
      <c r="G64" s="225">
        <f>'④様式第１_別紙１（申請額入力用）'!F26</f>
        <v>0</v>
      </c>
      <c r="H64" s="225">
        <f>'④様式第１_別紙１（申請額入力用）'!G26</f>
        <v>0</v>
      </c>
      <c r="I64" s="226" t="s">
        <v>406</v>
      </c>
      <c r="J64" s="227">
        <f>'④様式第１_別紙１（申請額入力用）'!I26</f>
        <v>0</v>
      </c>
      <c r="K64" s="227">
        <f>'④様式第１_別紙１（申請額入力用）'!J26</f>
        <v>0</v>
      </c>
      <c r="L64" s="226" t="s">
        <v>406</v>
      </c>
      <c r="M64" s="227">
        <f>'④様式第１_別紙１（申請額入力用）'!L26</f>
        <v>0</v>
      </c>
      <c r="N64" s="227">
        <f>'④様式第１_別紙１（申請額入力用）'!M26</f>
        <v>0</v>
      </c>
      <c r="O64" s="226" t="s">
        <v>406</v>
      </c>
      <c r="P64" s="227">
        <f>'④様式第１_別紙１（申請額入力用）'!O26</f>
        <v>0</v>
      </c>
      <c r="Q64" s="227">
        <f>'④様式第１_別紙１（申請額入力用）'!P26</f>
        <v>0</v>
      </c>
      <c r="R64" s="226" t="s">
        <v>406</v>
      </c>
      <c r="S64" s="227">
        <f>'④様式第１_別紙１（申請額入力用）'!R26</f>
        <v>0</v>
      </c>
      <c r="T64" s="227">
        <f>'④様式第１_別紙１（申請額入力用）'!S26</f>
        <v>0</v>
      </c>
      <c r="U64" s="226" t="s">
        <v>406</v>
      </c>
      <c r="V64" s="227">
        <f>'④様式第１_別紙１（申請額入力用）'!U26</f>
        <v>0</v>
      </c>
      <c r="W64" s="227">
        <f>'④様式第１_別紙１（申請額入力用）'!V26</f>
        <v>0</v>
      </c>
      <c r="X64" s="226" t="s">
        <v>406</v>
      </c>
      <c r="Y64" s="227">
        <f>'④様式第１_別紙１（申請額入力用）'!X26</f>
        <v>0</v>
      </c>
      <c r="Z64" s="227">
        <f>'④様式第１_別紙１（申請額入力用）'!Y26</f>
        <v>0</v>
      </c>
      <c r="AA64" s="226" t="s">
        <v>406</v>
      </c>
    </row>
    <row r="65" spans="2:45" x14ac:dyDescent="0.15">
      <c r="B65" s="216"/>
      <c r="C65" s="217" t="s">
        <v>406</v>
      </c>
      <c r="D65" s="217" t="s">
        <v>34</v>
      </c>
      <c r="E65" s="217" t="s">
        <v>34</v>
      </c>
      <c r="F65" s="218" t="s">
        <v>177</v>
      </c>
      <c r="G65" s="219">
        <f>'④様式第１_別紙１（申請額入力用）'!F27</f>
        <v>0</v>
      </c>
      <c r="H65" s="219">
        <f>'④様式第１_別紙１（申請額入力用）'!G27</f>
        <v>0</v>
      </c>
      <c r="I65" s="220" t="s">
        <v>406</v>
      </c>
      <c r="J65" s="221">
        <f>'④様式第１_別紙１（申請額入力用）'!I27</f>
        <v>0</v>
      </c>
      <c r="K65" s="221">
        <f>'④様式第１_別紙１（申請額入力用）'!J27</f>
        <v>0</v>
      </c>
      <c r="L65" s="220" t="s">
        <v>406</v>
      </c>
      <c r="M65" s="221">
        <f>'④様式第１_別紙１（申請額入力用）'!L27</f>
        <v>0</v>
      </c>
      <c r="N65" s="221">
        <f>'④様式第１_別紙１（申請額入力用）'!M27</f>
        <v>0</v>
      </c>
      <c r="O65" s="220" t="s">
        <v>406</v>
      </c>
      <c r="P65" s="221">
        <f>'④様式第１_別紙１（申請額入力用）'!O27</f>
        <v>0</v>
      </c>
      <c r="Q65" s="221">
        <f>'④様式第１_別紙１（申請額入力用）'!P27</f>
        <v>0</v>
      </c>
      <c r="R65" s="220" t="s">
        <v>406</v>
      </c>
      <c r="S65" s="221">
        <f>'④様式第１_別紙１（申請額入力用）'!R27</f>
        <v>0</v>
      </c>
      <c r="T65" s="221">
        <f>'④様式第１_別紙１（申請額入力用）'!S27</f>
        <v>0</v>
      </c>
      <c r="U65" s="220" t="s">
        <v>406</v>
      </c>
      <c r="V65" s="221">
        <f>'④様式第１_別紙１（申請額入力用）'!U27</f>
        <v>0</v>
      </c>
      <c r="W65" s="221">
        <f>'④様式第１_別紙１（申請額入力用）'!V27</f>
        <v>0</v>
      </c>
      <c r="X65" s="220" t="s">
        <v>406</v>
      </c>
      <c r="Y65" s="221">
        <f>'④様式第１_別紙１（申請額入力用）'!X27</f>
        <v>0</v>
      </c>
      <c r="Z65" s="221">
        <f>'④様式第１_別紙１（申請額入力用）'!Y27</f>
        <v>0</v>
      </c>
      <c r="AA65" s="220" t="s">
        <v>406</v>
      </c>
      <c r="AC65" s="39" t="s">
        <v>459</v>
      </c>
    </row>
    <row r="66" spans="2:45" ht="31.5" x14ac:dyDescent="0.15">
      <c r="B66" s="211" t="s">
        <v>323</v>
      </c>
      <c r="C66" s="212">
        <f>SUM(G66:G68)</f>
        <v>0</v>
      </c>
      <c r="D66" s="212">
        <f t="shared" ref="D66" si="11">SUM(H66:H68)</f>
        <v>0</v>
      </c>
      <c r="E66" s="212">
        <f>I66</f>
        <v>0</v>
      </c>
      <c r="F66" s="213" t="s">
        <v>178</v>
      </c>
      <c r="G66" s="214">
        <f>'④様式第１_別紙１（申請額入力用）'!F28</f>
        <v>0</v>
      </c>
      <c r="H66" s="214">
        <f>'④様式第１_別紙１（申請額入力用）'!G28</f>
        <v>0</v>
      </c>
      <c r="I66" s="214">
        <f>'④様式第１_別紙１（申請額入力用）'!H28</f>
        <v>0</v>
      </c>
      <c r="J66" s="215">
        <f>'④様式第１_別紙１（申請額入力用）'!I28</f>
        <v>0</v>
      </c>
      <c r="K66" s="215">
        <f>'④様式第１_別紙１（申請額入力用）'!J28</f>
        <v>0</v>
      </c>
      <c r="L66" s="215">
        <f>ROUNDDOWN(AD58*AD61,-3)</f>
        <v>0</v>
      </c>
      <c r="M66" s="215">
        <f>'④様式第１_別紙１（申請額入力用）'!L28</f>
        <v>0</v>
      </c>
      <c r="N66" s="215">
        <f>'④様式第１_別紙１（申請額入力用）'!M28</f>
        <v>0</v>
      </c>
      <c r="O66" s="215">
        <f>ROUNDDOWN(AG58*AG61,-3)</f>
        <v>0</v>
      </c>
      <c r="P66" s="215">
        <f>'④様式第１_別紙１（申請額入力用）'!O28</f>
        <v>0</v>
      </c>
      <c r="Q66" s="215">
        <f>'④様式第１_別紙１（申請額入力用）'!P28</f>
        <v>0</v>
      </c>
      <c r="R66" s="215">
        <f>ROUNDDOWN(AJ58*AJ61,-3)</f>
        <v>0</v>
      </c>
      <c r="S66" s="215">
        <f>'④様式第１_別紙１（申請額入力用）'!R28</f>
        <v>0</v>
      </c>
      <c r="T66" s="215">
        <f>'④様式第１_別紙１（申請額入力用）'!S28</f>
        <v>0</v>
      </c>
      <c r="U66" s="215">
        <f>ROUNDDOWN(AM58*AM61,-3)</f>
        <v>0</v>
      </c>
      <c r="V66" s="215">
        <f>'④様式第１_別紙１（申請額入力用）'!U28</f>
        <v>0</v>
      </c>
      <c r="W66" s="215">
        <f>'④様式第１_別紙１（申請額入力用）'!V28</f>
        <v>0</v>
      </c>
      <c r="X66" s="215">
        <f>ROUNDDOWN(AP58*AP61,-3)</f>
        <v>0</v>
      </c>
      <c r="Y66" s="215">
        <f>'④様式第１_別紙１（申請額入力用）'!X28</f>
        <v>0</v>
      </c>
      <c r="Z66" s="215">
        <f>'④様式第１_別紙１（申請額入力用）'!Y28</f>
        <v>0</v>
      </c>
      <c r="AA66" s="215">
        <f>ROUNDDOWN(AS58*AS61,-3)</f>
        <v>0</v>
      </c>
      <c r="AC66" s="238" t="s">
        <v>324</v>
      </c>
      <c r="AD66" s="240" t="s">
        <v>392</v>
      </c>
      <c r="AE66" s="210"/>
      <c r="AF66" s="116"/>
      <c r="AG66" s="240" t="s">
        <v>465</v>
      </c>
      <c r="AH66" s="241"/>
      <c r="AI66" s="242"/>
      <c r="AJ66" s="240" t="s">
        <v>402</v>
      </c>
      <c r="AK66" s="241"/>
      <c r="AL66" s="242"/>
      <c r="AM66" s="240" t="s">
        <v>403</v>
      </c>
      <c r="AN66" s="241"/>
      <c r="AO66" s="242"/>
      <c r="AP66" s="240" t="s">
        <v>404</v>
      </c>
      <c r="AQ66" s="241"/>
      <c r="AR66" s="242"/>
      <c r="AS66" s="38" t="s">
        <v>405</v>
      </c>
    </row>
    <row r="67" spans="2:45" x14ac:dyDescent="0.15">
      <c r="B67" s="222"/>
      <c r="C67" s="223" t="s">
        <v>406</v>
      </c>
      <c r="D67" s="223" t="s">
        <v>34</v>
      </c>
      <c r="E67" s="223" t="s">
        <v>34</v>
      </c>
      <c r="F67" s="224" t="s">
        <v>176</v>
      </c>
      <c r="G67" s="225">
        <f>'④様式第１_別紙１（申請額入力用）'!F29</f>
        <v>0</v>
      </c>
      <c r="H67" s="225">
        <f>'④様式第１_別紙１（申請額入力用）'!G29</f>
        <v>0</v>
      </c>
      <c r="I67" s="226" t="s">
        <v>406</v>
      </c>
      <c r="J67" s="227">
        <f>'④様式第１_別紙１（申請額入力用）'!I29</f>
        <v>0</v>
      </c>
      <c r="K67" s="227">
        <f>'④様式第１_別紙１（申請額入力用）'!J29</f>
        <v>0</v>
      </c>
      <c r="L67" s="226" t="s">
        <v>406</v>
      </c>
      <c r="M67" s="227">
        <f>'④様式第１_別紙１（申請額入力用）'!L29</f>
        <v>0</v>
      </c>
      <c r="N67" s="227">
        <f>'④様式第１_別紙１（申請額入力用）'!M29</f>
        <v>0</v>
      </c>
      <c r="O67" s="226" t="s">
        <v>406</v>
      </c>
      <c r="P67" s="227">
        <f>'④様式第１_別紙１（申請額入力用）'!O29</f>
        <v>0</v>
      </c>
      <c r="Q67" s="227">
        <f>'④様式第１_別紙１（申請額入力用）'!P29</f>
        <v>0</v>
      </c>
      <c r="R67" s="226" t="s">
        <v>406</v>
      </c>
      <c r="S67" s="227">
        <f>'④様式第１_別紙１（申請額入力用）'!R29</f>
        <v>0</v>
      </c>
      <c r="T67" s="227">
        <f>'④様式第１_別紙１（申請額入力用）'!S29</f>
        <v>0</v>
      </c>
      <c r="U67" s="226" t="s">
        <v>406</v>
      </c>
      <c r="V67" s="227">
        <f>'④様式第１_別紙１（申請額入力用）'!U29</f>
        <v>0</v>
      </c>
      <c r="W67" s="227">
        <f>'④様式第１_別紙１（申請額入力用）'!V29</f>
        <v>0</v>
      </c>
      <c r="X67" s="226" t="s">
        <v>406</v>
      </c>
      <c r="Y67" s="227">
        <f>'④様式第１_別紙１（申請額入力用）'!X29</f>
        <v>0</v>
      </c>
      <c r="Z67" s="227">
        <f>'④様式第１_別紙１（申請額入力用）'!Y29</f>
        <v>0</v>
      </c>
      <c r="AA67" s="226" t="s">
        <v>406</v>
      </c>
      <c r="AC67" s="40" t="s">
        <v>97</v>
      </c>
      <c r="AD67" s="259">
        <f>SUM(K69:K71)</f>
        <v>0</v>
      </c>
      <c r="AE67" s="259"/>
      <c r="AF67" s="259"/>
      <c r="AG67" s="259">
        <f>SUM(N69:N71)</f>
        <v>0</v>
      </c>
      <c r="AH67" s="259"/>
      <c r="AI67" s="259"/>
      <c r="AJ67" s="259">
        <f>SUM(Q69:Q71)</f>
        <v>0</v>
      </c>
      <c r="AK67" s="259"/>
      <c r="AL67" s="259"/>
      <c r="AM67" s="259">
        <f>SUM(T69:T71)</f>
        <v>0</v>
      </c>
      <c r="AN67" s="259"/>
      <c r="AO67" s="259"/>
      <c r="AP67" s="259">
        <f>SUM(W69:W71)</f>
        <v>0</v>
      </c>
      <c r="AQ67" s="259"/>
      <c r="AR67" s="259"/>
      <c r="AS67" s="259">
        <f>SUM(Z69:Z71)</f>
        <v>0</v>
      </c>
    </row>
    <row r="68" spans="2:45" x14ac:dyDescent="0.15">
      <c r="B68" s="216"/>
      <c r="C68" s="217" t="s">
        <v>406</v>
      </c>
      <c r="D68" s="217" t="s">
        <v>34</v>
      </c>
      <c r="E68" s="217" t="s">
        <v>34</v>
      </c>
      <c r="F68" s="218" t="s">
        <v>177</v>
      </c>
      <c r="G68" s="219">
        <f>'④様式第１_別紙１（申請額入力用）'!F30</f>
        <v>0</v>
      </c>
      <c r="H68" s="219">
        <f>'④様式第１_別紙１（申請額入力用）'!G30</f>
        <v>0</v>
      </c>
      <c r="I68" s="220" t="s">
        <v>406</v>
      </c>
      <c r="J68" s="221">
        <f>'④様式第１_別紙１（申請額入力用）'!I30</f>
        <v>0</v>
      </c>
      <c r="K68" s="221">
        <f>'④様式第１_別紙１（申請額入力用）'!J30</f>
        <v>0</v>
      </c>
      <c r="L68" s="220" t="s">
        <v>406</v>
      </c>
      <c r="M68" s="221">
        <f>'④様式第１_別紙１（申請額入力用）'!L30</f>
        <v>0</v>
      </c>
      <c r="N68" s="221">
        <f>'④様式第１_別紙１（申請額入力用）'!M30</f>
        <v>0</v>
      </c>
      <c r="O68" s="220" t="s">
        <v>406</v>
      </c>
      <c r="P68" s="221">
        <f>'④様式第１_別紙１（申請額入力用）'!O30</f>
        <v>0</v>
      </c>
      <c r="Q68" s="221">
        <f>'④様式第１_別紙１（申請額入力用）'!P30</f>
        <v>0</v>
      </c>
      <c r="R68" s="220" t="s">
        <v>406</v>
      </c>
      <c r="S68" s="221">
        <f>'④様式第１_別紙１（申請額入力用）'!R30</f>
        <v>0</v>
      </c>
      <c r="T68" s="221">
        <f>'④様式第１_別紙１（申請額入力用）'!S30</f>
        <v>0</v>
      </c>
      <c r="U68" s="220" t="s">
        <v>406</v>
      </c>
      <c r="V68" s="221">
        <f>'④様式第１_別紙１（申請額入力用）'!U30</f>
        <v>0</v>
      </c>
      <c r="W68" s="221">
        <f>'④様式第１_別紙１（申請額入力用）'!V30</f>
        <v>0</v>
      </c>
      <c r="X68" s="220" t="s">
        <v>406</v>
      </c>
      <c r="Y68" s="221">
        <f>'④様式第１_別紙１（申請額入力用）'!X30</f>
        <v>0</v>
      </c>
      <c r="Z68" s="221">
        <f>'④様式第１_別紙１（申請額入力用）'!Y30</f>
        <v>0</v>
      </c>
      <c r="AA68" s="220" t="s">
        <v>406</v>
      </c>
      <c r="AC68" s="40" t="s">
        <v>460</v>
      </c>
      <c r="AD68" s="261">
        <f>SUM(D106:D107)</f>
        <v>0</v>
      </c>
      <c r="AE68" s="261">
        <f>SUM(E106:F107)</f>
        <v>0</v>
      </c>
      <c r="AF68" s="261">
        <f>SUM(F106:G107)</f>
        <v>0</v>
      </c>
      <c r="AG68" s="261">
        <f>SUM(F106:F107)</f>
        <v>0</v>
      </c>
      <c r="AH68" s="261">
        <f>SUM(H106:I107)</f>
        <v>0</v>
      </c>
      <c r="AI68" s="261">
        <f>SUM(I106:J107)</f>
        <v>0</v>
      </c>
      <c r="AJ68" s="261">
        <f>SUM(H106:H107)</f>
        <v>0</v>
      </c>
      <c r="AK68" s="261">
        <f>SUM(K106:L107)</f>
        <v>0</v>
      </c>
      <c r="AL68" s="261">
        <f>SUM(L106:M107)</f>
        <v>0</v>
      </c>
      <c r="AM68" s="261">
        <f>SUM(J106:J107)</f>
        <v>0</v>
      </c>
      <c r="AN68" s="261">
        <f>SUM(N106:O107)</f>
        <v>0</v>
      </c>
      <c r="AO68" s="261">
        <f>SUM(O106:P107)</f>
        <v>0</v>
      </c>
      <c r="AP68" s="261">
        <f>SUM(L106:L107)</f>
        <v>0</v>
      </c>
      <c r="AQ68" s="261">
        <f>SUM(Q106:R107)</f>
        <v>0</v>
      </c>
      <c r="AR68" s="261">
        <f>SUM(R106:S107)</f>
        <v>0</v>
      </c>
      <c r="AS68" s="261">
        <f>SUM(N106:N107)</f>
        <v>0</v>
      </c>
    </row>
    <row r="69" spans="2:45" x14ac:dyDescent="0.15">
      <c r="B69" s="211" t="s">
        <v>324</v>
      </c>
      <c r="C69" s="212">
        <f>SUM(G69:G71)</f>
        <v>0</v>
      </c>
      <c r="D69" s="212">
        <f>SUM(H69:H71)</f>
        <v>0</v>
      </c>
      <c r="E69" s="212">
        <f>I69</f>
        <v>0</v>
      </c>
      <c r="F69" s="213" t="s">
        <v>178</v>
      </c>
      <c r="G69" s="214">
        <f>'④様式第１_別紙１（申請額入力用）'!F31</f>
        <v>0</v>
      </c>
      <c r="H69" s="214">
        <f>'④様式第１_別紙１（申請額入力用）'!G31</f>
        <v>0</v>
      </c>
      <c r="I69" s="214">
        <f>'④様式第１_別紙１（申請額入力用）'!H31</f>
        <v>0</v>
      </c>
      <c r="J69" s="215">
        <f>'④様式第１_別紙１（申請額入力用）'!I31</f>
        <v>0</v>
      </c>
      <c r="K69" s="215">
        <f>'④様式第１_別紙１（申請額入力用）'!J31</f>
        <v>0</v>
      </c>
      <c r="L69" s="215">
        <f>ROUNDDOWN(AD68*AD71,-3)</f>
        <v>0</v>
      </c>
      <c r="M69" s="215">
        <f>'④様式第１_別紙１（申請額入力用）'!L31</f>
        <v>0</v>
      </c>
      <c r="N69" s="215">
        <f>'④様式第１_別紙１（申請額入力用）'!M31</f>
        <v>0</v>
      </c>
      <c r="O69" s="215">
        <f>ROUNDDOWN(AG68*AG71,-3)</f>
        <v>0</v>
      </c>
      <c r="P69" s="215">
        <f>'④様式第１_別紙１（申請額入力用）'!O31</f>
        <v>0</v>
      </c>
      <c r="Q69" s="215">
        <f>'④様式第１_別紙１（申請額入力用）'!P31</f>
        <v>0</v>
      </c>
      <c r="R69" s="215">
        <f>ROUNDDOWN(AJ68*AJ71,-3)</f>
        <v>0</v>
      </c>
      <c r="S69" s="215">
        <f>'④様式第１_別紙１（申請額入力用）'!R31</f>
        <v>0</v>
      </c>
      <c r="T69" s="215">
        <f>'④様式第１_別紙１（申請額入力用）'!S31</f>
        <v>0</v>
      </c>
      <c r="U69" s="215">
        <f>ROUNDDOWN(AM68*AM71,-3)</f>
        <v>0</v>
      </c>
      <c r="V69" s="215">
        <f>'④様式第１_別紙１（申請額入力用）'!U31</f>
        <v>0</v>
      </c>
      <c r="W69" s="215">
        <f>'④様式第１_別紙１（申請額入力用）'!V31</f>
        <v>0</v>
      </c>
      <c r="X69" s="215">
        <f>ROUNDDOWN(AP68*AP71,-3)</f>
        <v>0</v>
      </c>
      <c r="Y69" s="215">
        <f>'④様式第１_別紙１（申請額入力用）'!X31</f>
        <v>0</v>
      </c>
      <c r="Z69" s="215">
        <f>'④様式第１_別紙１（申請額入力用）'!Y31</f>
        <v>0</v>
      </c>
      <c r="AA69" s="215">
        <f>ROUNDDOWN(AS68*AS71,-3)</f>
        <v>0</v>
      </c>
      <c r="AC69" s="40" t="s">
        <v>463</v>
      </c>
      <c r="AD69" s="259">
        <f>IFERROR(AD67/AD68,0)</f>
        <v>0</v>
      </c>
      <c r="AE69" s="260"/>
      <c r="AF69" s="260"/>
      <c r="AG69" s="259">
        <f>IFERROR(AG67/AG68,0)</f>
        <v>0</v>
      </c>
      <c r="AH69" s="260"/>
      <c r="AI69" s="260"/>
      <c r="AJ69" s="259">
        <f>IFERROR(AJ67/AJ68,0)</f>
        <v>0</v>
      </c>
      <c r="AK69" s="260"/>
      <c r="AL69" s="260"/>
      <c r="AM69" s="259">
        <f>IFERROR(AM67/AM68,0)</f>
        <v>0</v>
      </c>
      <c r="AN69" s="260"/>
      <c r="AO69" s="260"/>
      <c r="AP69" s="259">
        <f>IFERROR(AP67/AP68,0)</f>
        <v>0</v>
      </c>
      <c r="AQ69" s="260"/>
      <c r="AR69" s="260"/>
      <c r="AS69" s="259">
        <f>IFERROR(AS67/AS68,0)</f>
        <v>0</v>
      </c>
    </row>
    <row r="70" spans="2:45" x14ac:dyDescent="0.15">
      <c r="B70" s="222"/>
      <c r="C70" s="223" t="s">
        <v>406</v>
      </c>
      <c r="D70" s="223" t="s">
        <v>34</v>
      </c>
      <c r="E70" s="223" t="s">
        <v>34</v>
      </c>
      <c r="F70" s="224" t="s">
        <v>176</v>
      </c>
      <c r="G70" s="225">
        <f>'④様式第１_別紙１（申請額入力用）'!F32</f>
        <v>0</v>
      </c>
      <c r="H70" s="225">
        <f>'④様式第１_別紙１（申請額入力用）'!G32</f>
        <v>0</v>
      </c>
      <c r="I70" s="226" t="s">
        <v>406</v>
      </c>
      <c r="J70" s="227">
        <f>'④様式第１_別紙１（申請額入力用）'!I32</f>
        <v>0</v>
      </c>
      <c r="K70" s="227">
        <f>'④様式第１_別紙１（申請額入力用）'!J32</f>
        <v>0</v>
      </c>
      <c r="L70" s="226" t="s">
        <v>406</v>
      </c>
      <c r="M70" s="227">
        <f>'④様式第１_別紙１（申請額入力用）'!L32</f>
        <v>0</v>
      </c>
      <c r="N70" s="227">
        <f>'④様式第１_別紙１（申請額入力用）'!M32</f>
        <v>0</v>
      </c>
      <c r="O70" s="226" t="s">
        <v>406</v>
      </c>
      <c r="P70" s="227">
        <f>'④様式第１_別紙１（申請額入力用）'!O32</f>
        <v>0</v>
      </c>
      <c r="Q70" s="227">
        <f>'④様式第１_別紙１（申請額入力用）'!P32</f>
        <v>0</v>
      </c>
      <c r="R70" s="226" t="s">
        <v>406</v>
      </c>
      <c r="S70" s="227">
        <f>'④様式第１_別紙１（申請額入力用）'!R32</f>
        <v>0</v>
      </c>
      <c r="T70" s="227">
        <f>'④様式第１_別紙１（申請額入力用）'!S32</f>
        <v>0</v>
      </c>
      <c r="U70" s="226" t="s">
        <v>406</v>
      </c>
      <c r="V70" s="227">
        <f>'④様式第１_別紙１（申請額入力用）'!U32</f>
        <v>0</v>
      </c>
      <c r="W70" s="227">
        <f>'④様式第１_別紙１（申請額入力用）'!V32</f>
        <v>0</v>
      </c>
      <c r="X70" s="226" t="s">
        <v>406</v>
      </c>
      <c r="Y70" s="227">
        <f>'④様式第１_別紙１（申請額入力用）'!X32</f>
        <v>0</v>
      </c>
      <c r="Z70" s="227">
        <f>'④様式第１_別紙１（申請額入力用）'!Y32</f>
        <v>0</v>
      </c>
      <c r="AA70" s="226" t="s">
        <v>406</v>
      </c>
      <c r="AC70" s="237" t="s">
        <v>461</v>
      </c>
      <c r="AD70" s="259">
        <f>AD69/2</f>
        <v>0</v>
      </c>
      <c r="AE70" s="260"/>
      <c r="AF70" s="260"/>
      <c r="AG70" s="259">
        <f>AG69/2</f>
        <v>0</v>
      </c>
      <c r="AH70" s="260"/>
      <c r="AI70" s="260"/>
      <c r="AJ70" s="259">
        <f>AJ69/2</f>
        <v>0</v>
      </c>
      <c r="AK70" s="260"/>
      <c r="AL70" s="260"/>
      <c r="AM70" s="259">
        <f>AM69/2</f>
        <v>0</v>
      </c>
      <c r="AN70" s="260"/>
      <c r="AO70" s="260"/>
      <c r="AP70" s="259">
        <f>AP69/2</f>
        <v>0</v>
      </c>
      <c r="AQ70" s="260"/>
      <c r="AR70" s="260"/>
      <c r="AS70" s="259">
        <f>AS69/2</f>
        <v>0</v>
      </c>
    </row>
    <row r="71" spans="2:45" x14ac:dyDescent="0.15">
      <c r="B71" s="216"/>
      <c r="C71" s="217" t="s">
        <v>406</v>
      </c>
      <c r="D71" s="217" t="s">
        <v>34</v>
      </c>
      <c r="E71" s="217" t="s">
        <v>34</v>
      </c>
      <c r="F71" s="218" t="s">
        <v>177</v>
      </c>
      <c r="G71" s="219">
        <f>'④様式第１_別紙１（申請額入力用）'!F33</f>
        <v>0</v>
      </c>
      <c r="H71" s="219">
        <f>'④様式第１_別紙１（申請額入力用）'!G33</f>
        <v>0</v>
      </c>
      <c r="I71" s="220" t="s">
        <v>406</v>
      </c>
      <c r="J71" s="221">
        <f>'④様式第１_別紙１（申請額入力用）'!I33</f>
        <v>0</v>
      </c>
      <c r="K71" s="221">
        <f>'④様式第１_別紙１（申請額入力用）'!J33</f>
        <v>0</v>
      </c>
      <c r="L71" s="220" t="s">
        <v>406</v>
      </c>
      <c r="M71" s="221">
        <f>'④様式第１_別紙１（申請額入力用）'!L33</f>
        <v>0</v>
      </c>
      <c r="N71" s="221">
        <f>'④様式第１_別紙１（申請額入力用）'!M33</f>
        <v>0</v>
      </c>
      <c r="O71" s="220" t="s">
        <v>406</v>
      </c>
      <c r="P71" s="221">
        <f>'④様式第１_別紙１（申請額入力用）'!O33</f>
        <v>0</v>
      </c>
      <c r="Q71" s="221">
        <f>'④様式第１_別紙１（申請額入力用）'!P33</f>
        <v>0</v>
      </c>
      <c r="R71" s="220" t="s">
        <v>406</v>
      </c>
      <c r="S71" s="221">
        <f>'④様式第１_別紙１（申請額入力用）'!R33</f>
        <v>0</v>
      </c>
      <c r="T71" s="221">
        <f>'④様式第１_別紙１（申請額入力用）'!S33</f>
        <v>0</v>
      </c>
      <c r="U71" s="220" t="s">
        <v>406</v>
      </c>
      <c r="V71" s="221">
        <f>'④様式第１_別紙１（申請額入力用）'!U33</f>
        <v>0</v>
      </c>
      <c r="W71" s="221">
        <f>'④様式第１_別紙１（申請額入力用）'!V33</f>
        <v>0</v>
      </c>
      <c r="X71" s="220" t="s">
        <v>406</v>
      </c>
      <c r="Y71" s="221">
        <f>'④様式第１_別紙１（申請額入力用）'!X33</f>
        <v>0</v>
      </c>
      <c r="Z71" s="221">
        <f>'④様式第１_別紙１（申請額入力用）'!Y33</f>
        <v>0</v>
      </c>
      <c r="AA71" s="220" t="s">
        <v>406</v>
      </c>
      <c r="AC71" s="38" t="s">
        <v>509</v>
      </c>
      <c r="AD71" s="259">
        <f>IF(AD70&gt;$AD$55,$AD$55,AD70)</f>
        <v>0</v>
      </c>
      <c r="AE71" s="260"/>
      <c r="AF71" s="260"/>
      <c r="AG71" s="259">
        <f>IF(AG70&gt;$AD$55,$AD$55,AG70)</f>
        <v>0</v>
      </c>
      <c r="AH71" s="260"/>
      <c r="AI71" s="260"/>
      <c r="AJ71" s="259">
        <f>IF(AJ70&gt;$AD$55,$AD$55,AJ70)</f>
        <v>0</v>
      </c>
      <c r="AK71" s="260"/>
      <c r="AL71" s="260"/>
      <c r="AM71" s="259">
        <f>IF(AM70&gt;$AD$55,$AD$55,AM70)</f>
        <v>0</v>
      </c>
      <c r="AN71" s="260"/>
      <c r="AO71" s="260"/>
      <c r="AP71" s="259">
        <f>IF(AP70&gt;$AD$55,$AD$55,AP70)</f>
        <v>0</v>
      </c>
      <c r="AQ71" s="260"/>
      <c r="AR71" s="260"/>
      <c r="AS71" s="259">
        <f>IF(AS70&gt;$AD$55,$AD$55,AS70)</f>
        <v>0</v>
      </c>
    </row>
    <row r="72" spans="2:45" x14ac:dyDescent="0.15">
      <c r="B72" s="174" t="s">
        <v>344</v>
      </c>
      <c r="C72" s="175">
        <f>C40+C42+C60+C63+C66+C69</f>
        <v>0</v>
      </c>
      <c r="D72" s="175">
        <f t="shared" ref="D72:E72" si="12">D40+D42+D60+D63+D66+D69</f>
        <v>0</v>
      </c>
      <c r="E72" s="175">
        <f t="shared" si="12"/>
        <v>0</v>
      </c>
    </row>
    <row r="74" spans="2:45" x14ac:dyDescent="0.15">
      <c r="C74" s="40" t="s">
        <v>392</v>
      </c>
      <c r="D74" s="40"/>
      <c r="E74" s="40"/>
      <c r="F74" s="40" t="s">
        <v>401</v>
      </c>
      <c r="G74" s="40"/>
      <c r="H74" s="40" t="s">
        <v>402</v>
      </c>
      <c r="I74" s="40"/>
      <c r="J74" s="40" t="s">
        <v>403</v>
      </c>
      <c r="K74" s="40"/>
      <c r="L74" s="40" t="s">
        <v>404</v>
      </c>
      <c r="M74" s="40"/>
      <c r="N74" s="40" t="s">
        <v>405</v>
      </c>
      <c r="O74" s="40"/>
      <c r="AC74" s="262"/>
    </row>
    <row r="75" spans="2:45" x14ac:dyDescent="0.15">
      <c r="B75" s="174"/>
      <c r="C75" s="177" t="s">
        <v>321</v>
      </c>
      <c r="D75" s="270" t="s">
        <v>325</v>
      </c>
      <c r="E75" s="271" t="s">
        <v>326</v>
      </c>
      <c r="F75" s="270" t="s">
        <v>325</v>
      </c>
      <c r="G75" s="271" t="s">
        <v>326</v>
      </c>
      <c r="H75" s="270" t="s">
        <v>325</v>
      </c>
      <c r="I75" s="271" t="s">
        <v>326</v>
      </c>
      <c r="J75" s="270" t="s">
        <v>325</v>
      </c>
      <c r="K75" s="271" t="s">
        <v>326</v>
      </c>
      <c r="L75" s="270" t="s">
        <v>325</v>
      </c>
      <c r="M75" s="271" t="s">
        <v>326</v>
      </c>
      <c r="N75" s="270" t="s">
        <v>325</v>
      </c>
      <c r="O75" s="271" t="s">
        <v>326</v>
      </c>
    </row>
    <row r="76" spans="2:45" x14ac:dyDescent="0.15">
      <c r="B76" s="211" t="s">
        <v>488</v>
      </c>
      <c r="C76" s="211" t="s">
        <v>327</v>
      </c>
      <c r="D76" s="272">
        <f>'②申請者情報（代表用）'!J26</f>
        <v>0</v>
      </c>
      <c r="E76" s="273">
        <f>'②申請者情報（代表用）'!M26</f>
        <v>0</v>
      </c>
      <c r="F76" s="272">
        <f>'③申請者情報（共同用）'!J28</f>
        <v>0</v>
      </c>
      <c r="G76" s="273">
        <f>'③申請者情報（共同用）'!M28</f>
        <v>0</v>
      </c>
      <c r="H76" s="272">
        <f>'③申請者情報（共同用）'!J91</f>
        <v>0</v>
      </c>
      <c r="I76" s="273">
        <f>'③申請者情報（共同用）'!M91</f>
        <v>0</v>
      </c>
      <c r="J76" s="272">
        <f>'③申請者情報（共同用）'!J154</f>
        <v>0</v>
      </c>
      <c r="K76" s="273">
        <f>'③申請者情報（共同用）'!M154</f>
        <v>0</v>
      </c>
      <c r="L76" s="272">
        <f>'③申請者情報（共同用）'!J217</f>
        <v>0</v>
      </c>
      <c r="M76" s="273">
        <f>'③申請者情報（共同用）'!M217</f>
        <v>0</v>
      </c>
      <c r="N76" s="272">
        <f>'③申請者情報（共同用）'!J280</f>
        <v>0</v>
      </c>
      <c r="O76" s="273">
        <f>'③申請者情報（共同用）'!M280</f>
        <v>0</v>
      </c>
    </row>
    <row r="77" spans="2:45" x14ac:dyDescent="0.15">
      <c r="B77" s="222" t="s">
        <v>488</v>
      </c>
      <c r="C77" s="222" t="s">
        <v>328</v>
      </c>
      <c r="D77" s="274">
        <f>'②申請者情報（代表用）'!J27</f>
        <v>0</v>
      </c>
      <c r="E77" s="275">
        <f>'②申請者情報（代表用）'!M27</f>
        <v>0</v>
      </c>
      <c r="F77" s="274">
        <f>'③申請者情報（共同用）'!J29</f>
        <v>0</v>
      </c>
      <c r="G77" s="275">
        <f>'③申請者情報（共同用）'!M29</f>
        <v>0</v>
      </c>
      <c r="H77" s="274">
        <f>'③申請者情報（共同用）'!J92</f>
        <v>0</v>
      </c>
      <c r="I77" s="275">
        <f>'③申請者情報（共同用）'!M92</f>
        <v>0</v>
      </c>
      <c r="J77" s="274">
        <f>'③申請者情報（共同用）'!J155</f>
        <v>0</v>
      </c>
      <c r="K77" s="275">
        <f>'③申請者情報（共同用）'!M155</f>
        <v>0</v>
      </c>
      <c r="L77" s="274">
        <f>'③申請者情報（共同用）'!J218</f>
        <v>0</v>
      </c>
      <c r="M77" s="275">
        <f>'③申請者情報（共同用）'!M218</f>
        <v>0</v>
      </c>
      <c r="N77" s="274">
        <f>'③申請者情報（共同用）'!J281</f>
        <v>0</v>
      </c>
      <c r="O77" s="275">
        <f>'③申請者情報（共同用）'!M281</f>
        <v>0</v>
      </c>
    </row>
    <row r="78" spans="2:45" x14ac:dyDescent="0.15">
      <c r="B78" s="222" t="s">
        <v>488</v>
      </c>
      <c r="C78" s="222" t="s">
        <v>329</v>
      </c>
      <c r="D78" s="274">
        <f>'②申請者情報（代表用）'!J28</f>
        <v>0</v>
      </c>
      <c r="E78" s="275">
        <f>'②申請者情報（代表用）'!M28</f>
        <v>0</v>
      </c>
      <c r="F78" s="274">
        <f>'③申請者情報（共同用）'!J30</f>
        <v>0</v>
      </c>
      <c r="G78" s="275">
        <f>'③申請者情報（共同用）'!M30</f>
        <v>0</v>
      </c>
      <c r="H78" s="274">
        <f>'③申請者情報（共同用）'!J93</f>
        <v>0</v>
      </c>
      <c r="I78" s="275">
        <f>'③申請者情報（共同用）'!M93</f>
        <v>0</v>
      </c>
      <c r="J78" s="274">
        <f>'③申請者情報（共同用）'!J156</f>
        <v>0</v>
      </c>
      <c r="K78" s="275">
        <f>'③申請者情報（共同用）'!M156</f>
        <v>0</v>
      </c>
      <c r="L78" s="274">
        <f>'③申請者情報（共同用）'!J219</f>
        <v>0</v>
      </c>
      <c r="M78" s="275">
        <f>'③申請者情報（共同用）'!M219</f>
        <v>0</v>
      </c>
      <c r="N78" s="274">
        <f>'③申請者情報（共同用）'!J282</f>
        <v>0</v>
      </c>
      <c r="O78" s="275">
        <f>'③申請者情報（共同用）'!M282</f>
        <v>0</v>
      </c>
    </row>
    <row r="79" spans="2:45" x14ac:dyDescent="0.15">
      <c r="B79" s="222" t="s">
        <v>488</v>
      </c>
      <c r="C79" s="222" t="s">
        <v>330</v>
      </c>
      <c r="D79" s="274">
        <f>'②申請者情報（代表用）'!I29</f>
        <v>0</v>
      </c>
      <c r="E79" s="276" t="s">
        <v>34</v>
      </c>
      <c r="F79" s="274">
        <f>'③申請者情報（共同用）'!I31</f>
        <v>0</v>
      </c>
      <c r="G79" s="276" t="s">
        <v>34</v>
      </c>
      <c r="H79" s="274">
        <f>'③申請者情報（共同用）'!I94</f>
        <v>0</v>
      </c>
      <c r="I79" s="276" t="s">
        <v>34</v>
      </c>
      <c r="J79" s="274">
        <f>'③申請者情報（共同用）'!I157</f>
        <v>0</v>
      </c>
      <c r="K79" s="276" t="s">
        <v>34</v>
      </c>
      <c r="L79" s="274">
        <f>'③申請者情報（共同用）'!I220</f>
        <v>0</v>
      </c>
      <c r="M79" s="276" t="s">
        <v>34</v>
      </c>
      <c r="N79" s="274">
        <f>'③申請者情報（共同用）'!I283</f>
        <v>0</v>
      </c>
      <c r="O79" s="276" t="s">
        <v>34</v>
      </c>
    </row>
    <row r="80" spans="2:45" x14ac:dyDescent="0.15">
      <c r="B80" s="216" t="s">
        <v>488</v>
      </c>
      <c r="C80" s="216" t="s">
        <v>334</v>
      </c>
      <c r="D80" s="277">
        <f>'②申請者情報（代表用）'!I30</f>
        <v>0</v>
      </c>
      <c r="E80" s="278" t="s">
        <v>34</v>
      </c>
      <c r="F80" s="277">
        <f>'③申請者情報（共同用）'!I32</f>
        <v>0</v>
      </c>
      <c r="G80" s="278" t="s">
        <v>34</v>
      </c>
      <c r="H80" s="277">
        <f>'③申請者情報（共同用）'!I95</f>
        <v>0</v>
      </c>
      <c r="I80" s="278" t="s">
        <v>34</v>
      </c>
      <c r="J80" s="277">
        <f>'③申請者情報（共同用）'!I158</f>
        <v>0</v>
      </c>
      <c r="K80" s="278" t="s">
        <v>34</v>
      </c>
      <c r="L80" s="277">
        <f>'③申請者情報（共同用）'!I221</f>
        <v>0</v>
      </c>
      <c r="M80" s="278" t="s">
        <v>34</v>
      </c>
      <c r="N80" s="277">
        <f>'③申請者情報（共同用）'!I284</f>
        <v>0</v>
      </c>
      <c r="O80" s="278" t="s">
        <v>34</v>
      </c>
    </row>
    <row r="81" spans="2:15" x14ac:dyDescent="0.15">
      <c r="B81" s="174" t="s">
        <v>488</v>
      </c>
      <c r="C81" s="178" t="s">
        <v>287</v>
      </c>
      <c r="D81" s="279"/>
      <c r="E81" s="271"/>
      <c r="F81" s="279"/>
      <c r="G81" s="271"/>
      <c r="H81" s="279"/>
      <c r="I81" s="271"/>
      <c r="J81" s="279"/>
      <c r="K81" s="271"/>
      <c r="L81" s="279"/>
      <c r="M81" s="271"/>
      <c r="N81" s="279"/>
      <c r="O81" s="271"/>
    </row>
    <row r="82" spans="2:15" x14ac:dyDescent="0.15">
      <c r="B82" s="211" t="s">
        <v>488</v>
      </c>
      <c r="C82" s="265" t="s">
        <v>482</v>
      </c>
      <c r="D82" s="272">
        <f>'②申請者情報（代表用）'!I32</f>
        <v>0</v>
      </c>
      <c r="E82" s="280" t="s">
        <v>34</v>
      </c>
      <c r="F82" s="272">
        <f>'③申請者情報（共同用）'!I34</f>
        <v>0</v>
      </c>
      <c r="G82" s="280" t="s">
        <v>34</v>
      </c>
      <c r="H82" s="272">
        <f>'③申請者情報（共同用）'!I97</f>
        <v>0</v>
      </c>
      <c r="I82" s="280" t="s">
        <v>34</v>
      </c>
      <c r="J82" s="272">
        <f>'③申請者情報（共同用）'!I160</f>
        <v>0</v>
      </c>
      <c r="K82" s="280" t="s">
        <v>34</v>
      </c>
      <c r="L82" s="272">
        <f>'③申請者情報（共同用）'!I223</f>
        <v>0</v>
      </c>
      <c r="M82" s="280" t="s">
        <v>34</v>
      </c>
      <c r="N82" s="272">
        <f>'③申請者情報（共同用）'!I286</f>
        <v>0</v>
      </c>
      <c r="O82" s="280" t="s">
        <v>34</v>
      </c>
    </row>
    <row r="83" spans="2:15" x14ac:dyDescent="0.15">
      <c r="B83" s="222" t="s">
        <v>488</v>
      </c>
      <c r="C83" s="222" t="s">
        <v>483</v>
      </c>
      <c r="D83" s="274">
        <f>'②申請者情報（代表用）'!I33</f>
        <v>0</v>
      </c>
      <c r="E83" s="276" t="s">
        <v>34</v>
      </c>
      <c r="F83" s="274">
        <f>'③申請者情報（共同用）'!I35</f>
        <v>0</v>
      </c>
      <c r="G83" s="276" t="s">
        <v>34</v>
      </c>
      <c r="H83" s="274">
        <f>'③申請者情報（共同用）'!I98</f>
        <v>0</v>
      </c>
      <c r="I83" s="276" t="s">
        <v>34</v>
      </c>
      <c r="J83" s="274">
        <f>'③申請者情報（共同用）'!I161</f>
        <v>0</v>
      </c>
      <c r="K83" s="276" t="s">
        <v>34</v>
      </c>
      <c r="L83" s="274">
        <f>'③申請者情報（共同用）'!I224</f>
        <v>0</v>
      </c>
      <c r="M83" s="276" t="s">
        <v>34</v>
      </c>
      <c r="N83" s="274">
        <f>'③申請者情報（共同用）'!I287</f>
        <v>0</v>
      </c>
      <c r="O83" s="276" t="s">
        <v>34</v>
      </c>
    </row>
    <row r="84" spans="2:15" x14ac:dyDescent="0.15">
      <c r="B84" s="222" t="s">
        <v>488</v>
      </c>
      <c r="C84" s="222" t="s">
        <v>484</v>
      </c>
      <c r="D84" s="274">
        <f>'②申請者情報（代表用）'!I34</f>
        <v>0</v>
      </c>
      <c r="E84" s="276" t="s">
        <v>34</v>
      </c>
      <c r="F84" s="274">
        <f>'③申請者情報（共同用）'!I36</f>
        <v>0</v>
      </c>
      <c r="G84" s="276" t="s">
        <v>34</v>
      </c>
      <c r="H84" s="274">
        <f>'③申請者情報（共同用）'!I99</f>
        <v>0</v>
      </c>
      <c r="I84" s="276" t="s">
        <v>34</v>
      </c>
      <c r="J84" s="274">
        <f>'③申請者情報（共同用）'!I162</f>
        <v>0</v>
      </c>
      <c r="K84" s="276" t="s">
        <v>34</v>
      </c>
      <c r="L84" s="274">
        <f>'③申請者情報（共同用）'!I225</f>
        <v>0</v>
      </c>
      <c r="M84" s="276" t="s">
        <v>34</v>
      </c>
      <c r="N84" s="274">
        <f>'③申請者情報（共同用）'!I288</f>
        <v>0</v>
      </c>
      <c r="O84" s="276" t="s">
        <v>34</v>
      </c>
    </row>
    <row r="85" spans="2:15" x14ac:dyDescent="0.15">
      <c r="B85" s="222" t="s">
        <v>488</v>
      </c>
      <c r="C85" s="222" t="s">
        <v>485</v>
      </c>
      <c r="D85" s="274">
        <f>'②申請者情報（代表用）'!I35</f>
        <v>0</v>
      </c>
      <c r="E85" s="276" t="s">
        <v>34</v>
      </c>
      <c r="F85" s="274">
        <f>'③申請者情報（共同用）'!I37</f>
        <v>0</v>
      </c>
      <c r="G85" s="276" t="s">
        <v>34</v>
      </c>
      <c r="H85" s="274">
        <f>'③申請者情報（共同用）'!I100</f>
        <v>0</v>
      </c>
      <c r="I85" s="276" t="s">
        <v>34</v>
      </c>
      <c r="J85" s="274">
        <f>'③申請者情報（共同用）'!I163</f>
        <v>0</v>
      </c>
      <c r="K85" s="276" t="s">
        <v>34</v>
      </c>
      <c r="L85" s="274">
        <f>'③申請者情報（共同用）'!I226</f>
        <v>0</v>
      </c>
      <c r="M85" s="276" t="s">
        <v>34</v>
      </c>
      <c r="N85" s="274">
        <f>'③申請者情報（共同用）'!I289</f>
        <v>0</v>
      </c>
      <c r="O85" s="276" t="s">
        <v>34</v>
      </c>
    </row>
    <row r="86" spans="2:15" x14ac:dyDescent="0.15">
      <c r="B86" s="222" t="s">
        <v>488</v>
      </c>
      <c r="C86" s="222" t="s">
        <v>486</v>
      </c>
      <c r="D86" s="274">
        <f>'②申請者情報（代表用）'!I36</f>
        <v>0</v>
      </c>
      <c r="E86" s="276" t="s">
        <v>34</v>
      </c>
      <c r="F86" s="274">
        <f>'③申請者情報（共同用）'!I38</f>
        <v>0</v>
      </c>
      <c r="G86" s="276" t="s">
        <v>34</v>
      </c>
      <c r="H86" s="274">
        <f>'③申請者情報（共同用）'!I101</f>
        <v>0</v>
      </c>
      <c r="I86" s="276" t="s">
        <v>34</v>
      </c>
      <c r="J86" s="274">
        <f>'③申請者情報（共同用）'!I164</f>
        <v>0</v>
      </c>
      <c r="K86" s="276" t="s">
        <v>34</v>
      </c>
      <c r="L86" s="274">
        <f>'③申請者情報（共同用）'!I227</f>
        <v>0</v>
      </c>
      <c r="M86" s="276" t="s">
        <v>34</v>
      </c>
      <c r="N86" s="274">
        <f>'③申請者情報（共同用）'!I290</f>
        <v>0</v>
      </c>
      <c r="O86" s="276" t="s">
        <v>34</v>
      </c>
    </row>
    <row r="87" spans="2:15" x14ac:dyDescent="0.15">
      <c r="B87" s="222" t="s">
        <v>488</v>
      </c>
      <c r="C87" s="222" t="s">
        <v>487</v>
      </c>
      <c r="D87" s="274">
        <f>'②申請者情報（代表用）'!I37</f>
        <v>0</v>
      </c>
      <c r="E87" s="276" t="s">
        <v>34</v>
      </c>
      <c r="F87" s="274">
        <f>'③申請者情報（共同用）'!I39</f>
        <v>0</v>
      </c>
      <c r="G87" s="276" t="s">
        <v>34</v>
      </c>
      <c r="H87" s="274">
        <f>'③申請者情報（共同用）'!I102</f>
        <v>0</v>
      </c>
      <c r="I87" s="276" t="s">
        <v>34</v>
      </c>
      <c r="J87" s="274">
        <f>'③申請者情報（共同用）'!I165</f>
        <v>0</v>
      </c>
      <c r="K87" s="276" t="s">
        <v>34</v>
      </c>
      <c r="L87" s="274">
        <f>'③申請者情報（共同用）'!I228</f>
        <v>0</v>
      </c>
      <c r="M87" s="276" t="s">
        <v>34</v>
      </c>
      <c r="N87" s="274">
        <f>'③申請者情報（共同用）'!I291</f>
        <v>0</v>
      </c>
      <c r="O87" s="276" t="s">
        <v>34</v>
      </c>
    </row>
    <row r="88" spans="2:15" x14ac:dyDescent="0.15">
      <c r="B88" s="222" t="s">
        <v>488</v>
      </c>
      <c r="C88" s="222" t="s">
        <v>331</v>
      </c>
      <c r="D88" s="274">
        <f>'②申請者情報（代表用）'!I38</f>
        <v>0</v>
      </c>
      <c r="E88" s="276" t="s">
        <v>34</v>
      </c>
      <c r="F88" s="274">
        <f>'③申請者情報（共同用）'!I40</f>
        <v>0</v>
      </c>
      <c r="G88" s="276" t="s">
        <v>34</v>
      </c>
      <c r="H88" s="274">
        <f>'③申請者情報（共同用）'!I103</f>
        <v>0</v>
      </c>
      <c r="I88" s="276" t="s">
        <v>34</v>
      </c>
      <c r="J88" s="274">
        <f>'③申請者情報（共同用）'!I166</f>
        <v>0</v>
      </c>
      <c r="K88" s="276" t="s">
        <v>34</v>
      </c>
      <c r="L88" s="274">
        <f>'③申請者情報（共同用）'!I229</f>
        <v>0</v>
      </c>
      <c r="M88" s="276" t="s">
        <v>34</v>
      </c>
      <c r="N88" s="274">
        <f>'③申請者情報（共同用）'!I292</f>
        <v>0</v>
      </c>
      <c r="O88" s="276" t="s">
        <v>34</v>
      </c>
    </row>
    <row r="89" spans="2:15" x14ac:dyDescent="0.15">
      <c r="B89" s="222" t="s">
        <v>488</v>
      </c>
      <c r="C89" s="222" t="s">
        <v>332</v>
      </c>
      <c r="D89" s="274">
        <f>'②申請者情報（代表用）'!I40</f>
        <v>0</v>
      </c>
      <c r="E89" s="276" t="s">
        <v>34</v>
      </c>
      <c r="F89" s="274">
        <f>'③申請者情報（共同用）'!I42</f>
        <v>0</v>
      </c>
      <c r="G89" s="276" t="s">
        <v>34</v>
      </c>
      <c r="H89" s="274">
        <f>'③申請者情報（共同用）'!I105</f>
        <v>0</v>
      </c>
      <c r="I89" s="276" t="s">
        <v>34</v>
      </c>
      <c r="J89" s="274">
        <f>'③申請者情報（共同用）'!I168</f>
        <v>0</v>
      </c>
      <c r="K89" s="276" t="s">
        <v>34</v>
      </c>
      <c r="L89" s="274">
        <f>'③申請者情報（共同用）'!I231</f>
        <v>0</v>
      </c>
      <c r="M89" s="276" t="s">
        <v>34</v>
      </c>
      <c r="N89" s="274">
        <f>'③申請者情報（共同用）'!I294</f>
        <v>0</v>
      </c>
      <c r="O89" s="276" t="s">
        <v>34</v>
      </c>
    </row>
    <row r="90" spans="2:15" x14ac:dyDescent="0.15">
      <c r="B90" s="222" t="s">
        <v>488</v>
      </c>
      <c r="C90" s="222" t="s">
        <v>333</v>
      </c>
      <c r="D90" s="274">
        <f>'②申請者情報（代表用）'!I41</f>
        <v>0</v>
      </c>
      <c r="E90" s="276" t="s">
        <v>34</v>
      </c>
      <c r="F90" s="274">
        <f>'③申請者情報（共同用）'!I43</f>
        <v>0</v>
      </c>
      <c r="G90" s="276" t="s">
        <v>34</v>
      </c>
      <c r="H90" s="274">
        <f>'③申請者情報（共同用）'!I106</f>
        <v>0</v>
      </c>
      <c r="I90" s="276" t="s">
        <v>34</v>
      </c>
      <c r="J90" s="274">
        <f>'③申請者情報（共同用）'!I169</f>
        <v>0</v>
      </c>
      <c r="K90" s="276" t="s">
        <v>34</v>
      </c>
      <c r="L90" s="274">
        <f>'③申請者情報（共同用）'!I232</f>
        <v>0</v>
      </c>
      <c r="M90" s="276" t="s">
        <v>34</v>
      </c>
      <c r="N90" s="274">
        <f>'③申請者情報（共同用）'!I295</f>
        <v>0</v>
      </c>
      <c r="O90" s="276" t="s">
        <v>34</v>
      </c>
    </row>
    <row r="91" spans="2:15" x14ac:dyDescent="0.15">
      <c r="B91" s="216" t="s">
        <v>488</v>
      </c>
      <c r="C91" s="216" t="s">
        <v>336</v>
      </c>
      <c r="D91" s="277">
        <f>'②申請者情報（代表用）'!I42</f>
        <v>0</v>
      </c>
      <c r="E91" s="278" t="s">
        <v>34</v>
      </c>
      <c r="F91" s="277">
        <f>'③申請者情報（共同用）'!I44</f>
        <v>0</v>
      </c>
      <c r="G91" s="278" t="s">
        <v>34</v>
      </c>
      <c r="H91" s="277">
        <f>'③申請者情報（共同用）'!I107</f>
        <v>0</v>
      </c>
      <c r="I91" s="278" t="s">
        <v>34</v>
      </c>
      <c r="J91" s="277">
        <f>'③申請者情報（共同用）'!I170</f>
        <v>0</v>
      </c>
      <c r="K91" s="278" t="s">
        <v>34</v>
      </c>
      <c r="L91" s="277">
        <f>'③申請者情報（共同用）'!I233</f>
        <v>0</v>
      </c>
      <c r="M91" s="278" t="s">
        <v>34</v>
      </c>
      <c r="N91" s="277">
        <f>'③申請者情報（共同用）'!I296</f>
        <v>0</v>
      </c>
      <c r="O91" s="278" t="s">
        <v>34</v>
      </c>
    </row>
    <row r="92" spans="2:15" x14ac:dyDescent="0.15">
      <c r="B92" s="174" t="s">
        <v>488</v>
      </c>
      <c r="C92" s="178" t="s">
        <v>322</v>
      </c>
      <c r="D92" s="279"/>
      <c r="E92" s="271"/>
      <c r="F92" s="279"/>
      <c r="G92" s="271"/>
      <c r="H92" s="279"/>
      <c r="I92" s="271"/>
      <c r="J92" s="279"/>
      <c r="K92" s="271"/>
      <c r="L92" s="279"/>
      <c r="M92" s="271"/>
      <c r="N92" s="279"/>
      <c r="O92" s="271"/>
    </row>
    <row r="93" spans="2:15" x14ac:dyDescent="0.15">
      <c r="B93" s="211" t="s">
        <v>488</v>
      </c>
      <c r="C93" s="211" t="s">
        <v>335</v>
      </c>
      <c r="D93" s="272">
        <f>'②申請者情報（代表用）'!I44</f>
        <v>0</v>
      </c>
      <c r="E93" s="280" t="s">
        <v>34</v>
      </c>
      <c r="F93" s="272">
        <f>'③申請者情報（共同用）'!I46</f>
        <v>0</v>
      </c>
      <c r="G93" s="280" t="s">
        <v>34</v>
      </c>
      <c r="H93" s="272">
        <f>'③申請者情報（共同用）'!I109</f>
        <v>0</v>
      </c>
      <c r="I93" s="280" t="s">
        <v>34</v>
      </c>
      <c r="J93" s="272">
        <f>'③申請者情報（共同用）'!I172</f>
        <v>0</v>
      </c>
      <c r="K93" s="280" t="s">
        <v>34</v>
      </c>
      <c r="L93" s="272">
        <f>'③申請者情報（共同用）'!I235</f>
        <v>0</v>
      </c>
      <c r="M93" s="280" t="s">
        <v>34</v>
      </c>
      <c r="N93" s="272">
        <f>'③申請者情報（共同用）'!I298</f>
        <v>0</v>
      </c>
      <c r="O93" s="280" t="s">
        <v>34</v>
      </c>
    </row>
    <row r="94" spans="2:15" x14ac:dyDescent="0.15">
      <c r="B94" s="222" t="s">
        <v>488</v>
      </c>
      <c r="C94" s="222" t="s">
        <v>331</v>
      </c>
      <c r="D94" s="274">
        <f>'②申請者情報（代表用）'!I45</f>
        <v>0</v>
      </c>
      <c r="E94" s="276" t="s">
        <v>34</v>
      </c>
      <c r="F94" s="274">
        <f>'③申請者情報（共同用）'!I47</f>
        <v>0</v>
      </c>
      <c r="G94" s="276" t="s">
        <v>34</v>
      </c>
      <c r="H94" s="274">
        <f>'③申請者情報（共同用）'!I110</f>
        <v>0</v>
      </c>
      <c r="I94" s="276" t="s">
        <v>34</v>
      </c>
      <c r="J94" s="274">
        <f>'③申請者情報（共同用）'!I173</f>
        <v>0</v>
      </c>
      <c r="K94" s="276" t="s">
        <v>34</v>
      </c>
      <c r="L94" s="274">
        <f>'③申請者情報（共同用）'!I236</f>
        <v>0</v>
      </c>
      <c r="M94" s="276" t="s">
        <v>34</v>
      </c>
      <c r="N94" s="274">
        <f>'③申請者情報（共同用）'!I299</f>
        <v>0</v>
      </c>
      <c r="O94" s="276" t="s">
        <v>34</v>
      </c>
    </row>
    <row r="95" spans="2:15" x14ac:dyDescent="0.15">
      <c r="B95" s="222" t="s">
        <v>488</v>
      </c>
      <c r="C95" s="222" t="s">
        <v>332</v>
      </c>
      <c r="D95" s="274">
        <f>'②申請者情報（代表用）'!I47</f>
        <v>0</v>
      </c>
      <c r="E95" s="276" t="s">
        <v>34</v>
      </c>
      <c r="F95" s="274">
        <f>'③申請者情報（共同用）'!I49</f>
        <v>0</v>
      </c>
      <c r="G95" s="276" t="s">
        <v>34</v>
      </c>
      <c r="H95" s="274">
        <f>'③申請者情報（共同用）'!I112</f>
        <v>0</v>
      </c>
      <c r="I95" s="276" t="s">
        <v>34</v>
      </c>
      <c r="J95" s="274">
        <f>'③申請者情報（共同用）'!I175</f>
        <v>0</v>
      </c>
      <c r="K95" s="276" t="s">
        <v>34</v>
      </c>
      <c r="L95" s="274">
        <f>'③申請者情報（共同用）'!I238</f>
        <v>0</v>
      </c>
      <c r="M95" s="276" t="s">
        <v>34</v>
      </c>
      <c r="N95" s="274">
        <f>'③申請者情報（共同用）'!I301</f>
        <v>0</v>
      </c>
      <c r="O95" s="276" t="s">
        <v>34</v>
      </c>
    </row>
    <row r="96" spans="2:15" x14ac:dyDescent="0.15">
      <c r="B96" s="222" t="s">
        <v>488</v>
      </c>
      <c r="C96" s="222" t="s">
        <v>333</v>
      </c>
      <c r="D96" s="274">
        <f>'②申請者情報（代表用）'!I48</f>
        <v>0</v>
      </c>
      <c r="E96" s="276" t="s">
        <v>34</v>
      </c>
      <c r="F96" s="274">
        <f>'③申請者情報（共同用）'!I50</f>
        <v>0</v>
      </c>
      <c r="G96" s="276" t="s">
        <v>34</v>
      </c>
      <c r="H96" s="274">
        <f>'③申請者情報（共同用）'!I113</f>
        <v>0</v>
      </c>
      <c r="I96" s="276" t="s">
        <v>34</v>
      </c>
      <c r="J96" s="274">
        <f>'③申請者情報（共同用）'!I176</f>
        <v>0</v>
      </c>
      <c r="K96" s="276" t="s">
        <v>34</v>
      </c>
      <c r="L96" s="274">
        <f>'③申請者情報（共同用）'!I239</f>
        <v>0</v>
      </c>
      <c r="M96" s="276" t="s">
        <v>34</v>
      </c>
      <c r="N96" s="274">
        <f>'③申請者情報（共同用）'!I302</f>
        <v>0</v>
      </c>
      <c r="O96" s="276" t="s">
        <v>34</v>
      </c>
    </row>
    <row r="97" spans="2:15" x14ac:dyDescent="0.15">
      <c r="B97" s="216" t="s">
        <v>488</v>
      </c>
      <c r="C97" s="216" t="s">
        <v>337</v>
      </c>
      <c r="D97" s="277">
        <f>'②申請者情報（代表用）'!I49</f>
        <v>0</v>
      </c>
      <c r="E97" s="278" t="s">
        <v>34</v>
      </c>
      <c r="F97" s="277">
        <f>'③申請者情報（共同用）'!I51</f>
        <v>0</v>
      </c>
      <c r="G97" s="278" t="s">
        <v>34</v>
      </c>
      <c r="H97" s="277">
        <f>'③申請者情報（共同用）'!I114</f>
        <v>0</v>
      </c>
      <c r="I97" s="278" t="s">
        <v>34</v>
      </c>
      <c r="J97" s="277">
        <f>'③申請者情報（共同用）'!I177</f>
        <v>0</v>
      </c>
      <c r="K97" s="278" t="s">
        <v>34</v>
      </c>
      <c r="L97" s="277">
        <f>'③申請者情報（共同用）'!I240</f>
        <v>0</v>
      </c>
      <c r="M97" s="278" t="s">
        <v>34</v>
      </c>
      <c r="N97" s="277">
        <f>'③申請者情報（共同用）'!I303</f>
        <v>0</v>
      </c>
      <c r="O97" s="278" t="s">
        <v>34</v>
      </c>
    </row>
    <row r="98" spans="2:15" x14ac:dyDescent="0.15">
      <c r="B98" s="174" t="s">
        <v>488</v>
      </c>
      <c r="C98" s="178" t="s">
        <v>448</v>
      </c>
      <c r="D98" s="279"/>
      <c r="E98" s="271"/>
      <c r="F98" s="279"/>
      <c r="G98" s="271"/>
      <c r="H98" s="279"/>
      <c r="I98" s="271"/>
      <c r="J98" s="279"/>
      <c r="K98" s="271"/>
      <c r="L98" s="279"/>
      <c r="M98" s="271"/>
      <c r="N98" s="279"/>
      <c r="O98" s="271"/>
    </row>
    <row r="99" spans="2:15" x14ac:dyDescent="0.15">
      <c r="B99" s="174" t="s">
        <v>488</v>
      </c>
      <c r="C99" s="174" t="s">
        <v>335</v>
      </c>
      <c r="D99" s="281">
        <f>'②申請者情報（代表用）'!I51</f>
        <v>0</v>
      </c>
      <c r="E99" s="282" t="s">
        <v>34</v>
      </c>
      <c r="F99" s="281">
        <f>'③申請者情報（共同用）'!I53</f>
        <v>0</v>
      </c>
      <c r="G99" s="282" t="s">
        <v>34</v>
      </c>
      <c r="H99" s="281">
        <f>'③申請者情報（共同用）'!I116</f>
        <v>0</v>
      </c>
      <c r="I99" s="282" t="s">
        <v>34</v>
      </c>
      <c r="J99" s="281">
        <f>'③申請者情報（共同用）'!I179</f>
        <v>0</v>
      </c>
      <c r="K99" s="282" t="s">
        <v>34</v>
      </c>
      <c r="L99" s="281">
        <f>'③申請者情報（共同用）'!I242</f>
        <v>0</v>
      </c>
      <c r="M99" s="282" t="s">
        <v>34</v>
      </c>
      <c r="N99" s="281">
        <f>'③申請者情報（共同用）'!I305</f>
        <v>0</v>
      </c>
      <c r="O99" s="282" t="s">
        <v>34</v>
      </c>
    </row>
    <row r="100" spans="2:15" x14ac:dyDescent="0.15">
      <c r="B100" s="174" t="s">
        <v>488</v>
      </c>
      <c r="C100" s="178" t="s">
        <v>323</v>
      </c>
      <c r="D100" s="279"/>
      <c r="E100" s="271"/>
      <c r="F100" s="279"/>
      <c r="G100" s="271"/>
      <c r="H100" s="279"/>
      <c r="I100" s="271"/>
      <c r="J100" s="279"/>
      <c r="K100" s="271"/>
      <c r="L100" s="279"/>
      <c r="M100" s="271"/>
      <c r="N100" s="279"/>
      <c r="O100" s="271"/>
    </row>
    <row r="101" spans="2:15" x14ac:dyDescent="0.15">
      <c r="B101" s="211" t="s">
        <v>488</v>
      </c>
      <c r="C101" s="284" t="s">
        <v>491</v>
      </c>
      <c r="D101" s="274">
        <f>'②申請者情報（代表用）'!I54</f>
        <v>0</v>
      </c>
      <c r="E101" s="280" t="s">
        <v>34</v>
      </c>
      <c r="F101" s="274">
        <f>'③申請者情報（共同用）'!I56</f>
        <v>0</v>
      </c>
      <c r="G101" s="280" t="s">
        <v>34</v>
      </c>
      <c r="H101" s="274">
        <f>'③申請者情報（共同用）'!I119</f>
        <v>0</v>
      </c>
      <c r="I101" s="276" t="s">
        <v>34</v>
      </c>
      <c r="J101" s="274">
        <f>'③申請者情報（共同用）'!I182</f>
        <v>0</v>
      </c>
      <c r="K101" s="276" t="s">
        <v>34</v>
      </c>
      <c r="L101" s="274">
        <f>'③申請者情報（共同用）'!I245</f>
        <v>0</v>
      </c>
      <c r="M101" s="276" t="s">
        <v>34</v>
      </c>
      <c r="N101" s="274">
        <f>'③申請者情報（共同用）'!I308</f>
        <v>0</v>
      </c>
      <c r="O101" s="280" t="s">
        <v>34</v>
      </c>
    </row>
    <row r="102" spans="2:15" x14ac:dyDescent="0.15">
      <c r="B102" s="269" t="s">
        <v>488</v>
      </c>
      <c r="C102" s="284" t="s">
        <v>492</v>
      </c>
      <c r="D102" s="274">
        <f>'②申請者情報（代表用）'!I55</f>
        <v>0</v>
      </c>
      <c r="E102" s="276" t="s">
        <v>34</v>
      </c>
      <c r="F102" s="274">
        <f>'③申請者情報（共同用）'!I57</f>
        <v>0</v>
      </c>
      <c r="G102" s="276" t="s">
        <v>34</v>
      </c>
      <c r="H102" s="274">
        <f>'③申請者情報（共同用）'!I120</f>
        <v>0</v>
      </c>
      <c r="I102" s="276" t="s">
        <v>34</v>
      </c>
      <c r="J102" s="274">
        <f>'③申請者情報（共同用）'!I183</f>
        <v>0</v>
      </c>
      <c r="K102" s="276" t="s">
        <v>34</v>
      </c>
      <c r="L102" s="274">
        <f>'③申請者情報（共同用）'!I246</f>
        <v>0</v>
      </c>
      <c r="M102" s="276" t="s">
        <v>34</v>
      </c>
      <c r="N102" s="274">
        <f>'③申請者情報（共同用）'!I309</f>
        <v>0</v>
      </c>
      <c r="O102" s="276" t="s">
        <v>34</v>
      </c>
    </row>
    <row r="103" spans="2:15" x14ac:dyDescent="0.15">
      <c r="B103" s="222" t="s">
        <v>488</v>
      </c>
      <c r="C103" s="222" t="s">
        <v>335</v>
      </c>
      <c r="D103" s="274">
        <f>'②申請者情報（代表用）'!I56</f>
        <v>0</v>
      </c>
      <c r="E103" s="276" t="s">
        <v>34</v>
      </c>
      <c r="F103" s="274">
        <f>'③申請者情報（共同用）'!I58</f>
        <v>0</v>
      </c>
      <c r="G103" s="276" t="s">
        <v>34</v>
      </c>
      <c r="H103" s="274">
        <f>'③申請者情報（共同用）'!I121</f>
        <v>0</v>
      </c>
      <c r="I103" s="276" t="s">
        <v>34</v>
      </c>
      <c r="J103" s="274">
        <f>'③申請者情報（共同用）'!I184</f>
        <v>0</v>
      </c>
      <c r="K103" s="276" t="s">
        <v>34</v>
      </c>
      <c r="L103" s="274">
        <f>'③申請者情報（共同用）'!I247</f>
        <v>0</v>
      </c>
      <c r="M103" s="276" t="s">
        <v>34</v>
      </c>
      <c r="N103" s="274">
        <f>'③申請者情報（共同用）'!I310</f>
        <v>0</v>
      </c>
      <c r="O103" s="276" t="s">
        <v>34</v>
      </c>
    </row>
    <row r="104" spans="2:15" x14ac:dyDescent="0.15">
      <c r="B104" s="216" t="s">
        <v>488</v>
      </c>
      <c r="C104" s="216" t="s">
        <v>493</v>
      </c>
      <c r="D104" s="277">
        <f>'②申請者情報（代表用）'!$I$57</f>
        <v>0</v>
      </c>
      <c r="E104" s="278" t="s">
        <v>34</v>
      </c>
      <c r="F104" s="277">
        <f>'③申請者情報（共同用）'!I59</f>
        <v>0</v>
      </c>
      <c r="G104" s="278" t="s">
        <v>34</v>
      </c>
      <c r="H104" s="277">
        <f>'③申請者情報（共同用）'!I122</f>
        <v>0</v>
      </c>
      <c r="I104" s="278" t="s">
        <v>34</v>
      </c>
      <c r="J104" s="277">
        <f>'③申請者情報（共同用）'!I185</f>
        <v>0</v>
      </c>
      <c r="K104" s="278" t="s">
        <v>34</v>
      </c>
      <c r="L104" s="277">
        <f>'③申請者情報（共同用）'!I248</f>
        <v>0</v>
      </c>
      <c r="M104" s="278" t="s">
        <v>34</v>
      </c>
      <c r="N104" s="277">
        <f>'③申請者情報（共同用）'!I311</f>
        <v>0</v>
      </c>
      <c r="O104" s="278" t="s">
        <v>34</v>
      </c>
    </row>
    <row r="105" spans="2:15" x14ac:dyDescent="0.15">
      <c r="B105" s="174" t="s">
        <v>488</v>
      </c>
      <c r="C105" s="178" t="s">
        <v>324</v>
      </c>
      <c r="D105" s="279"/>
      <c r="E105" s="271"/>
      <c r="F105" s="279"/>
      <c r="G105" s="271"/>
      <c r="H105" s="279"/>
      <c r="I105" s="271"/>
      <c r="J105" s="279"/>
      <c r="K105" s="271"/>
      <c r="L105" s="279"/>
      <c r="M105" s="271"/>
      <c r="N105" s="279"/>
      <c r="O105" s="271"/>
    </row>
    <row r="106" spans="2:15" x14ac:dyDescent="0.15">
      <c r="B106" s="211" t="s">
        <v>488</v>
      </c>
      <c r="C106" s="284" t="s">
        <v>491</v>
      </c>
      <c r="D106" s="274">
        <f>'②申請者情報（代表用）'!I60</f>
        <v>0</v>
      </c>
      <c r="E106" s="280" t="s">
        <v>34</v>
      </c>
      <c r="F106" s="274">
        <f>'③申請者情報（共同用）'!I62</f>
        <v>0</v>
      </c>
      <c r="G106" s="280" t="s">
        <v>34</v>
      </c>
      <c r="H106" s="274">
        <f>'③申請者情報（共同用）'!I125</f>
        <v>0</v>
      </c>
      <c r="I106" s="276" t="s">
        <v>34</v>
      </c>
      <c r="J106" s="274">
        <f>'③申請者情報（共同用）'!I188</f>
        <v>0</v>
      </c>
      <c r="K106" s="276" t="s">
        <v>34</v>
      </c>
      <c r="L106" s="274">
        <f>'③申請者情報（共同用）'!I251</f>
        <v>0</v>
      </c>
      <c r="M106" s="276" t="s">
        <v>34</v>
      </c>
      <c r="N106" s="274">
        <f>'③申請者情報（共同用）'!I314</f>
        <v>0</v>
      </c>
      <c r="O106" s="280" t="s">
        <v>34</v>
      </c>
    </row>
    <row r="107" spans="2:15" x14ac:dyDescent="0.15">
      <c r="B107" s="269" t="s">
        <v>488</v>
      </c>
      <c r="C107" s="284" t="s">
        <v>492</v>
      </c>
      <c r="D107" s="274">
        <f>'②申請者情報（代表用）'!I61</f>
        <v>0</v>
      </c>
      <c r="E107" s="276" t="s">
        <v>34</v>
      </c>
      <c r="F107" s="274">
        <f>'③申請者情報（共同用）'!I63</f>
        <v>0</v>
      </c>
      <c r="G107" s="276" t="s">
        <v>34</v>
      </c>
      <c r="H107" s="274">
        <f>'③申請者情報（共同用）'!I126</f>
        <v>0</v>
      </c>
      <c r="I107" s="276" t="s">
        <v>34</v>
      </c>
      <c r="J107" s="274">
        <f>'③申請者情報（共同用）'!I189</f>
        <v>0</v>
      </c>
      <c r="K107" s="276" t="s">
        <v>34</v>
      </c>
      <c r="L107" s="274">
        <f>'③申請者情報（共同用）'!I252</f>
        <v>0</v>
      </c>
      <c r="M107" s="276" t="s">
        <v>34</v>
      </c>
      <c r="N107" s="274">
        <f>'③申請者情報（共同用）'!I315</f>
        <v>0</v>
      </c>
      <c r="O107" s="276" t="s">
        <v>34</v>
      </c>
    </row>
    <row r="108" spans="2:15" x14ac:dyDescent="0.15">
      <c r="B108" s="222" t="s">
        <v>488</v>
      </c>
      <c r="C108" s="222" t="s">
        <v>474</v>
      </c>
      <c r="D108" s="274">
        <f>'②申請者情報（代表用）'!I62</f>
        <v>0</v>
      </c>
      <c r="E108" s="276" t="s">
        <v>34</v>
      </c>
      <c r="F108" s="274">
        <f>'③申請者情報（共同用）'!I64</f>
        <v>0</v>
      </c>
      <c r="G108" s="276" t="s">
        <v>34</v>
      </c>
      <c r="H108" s="274">
        <f>'③申請者情報（共同用）'!I127</f>
        <v>0</v>
      </c>
      <c r="I108" s="276" t="s">
        <v>34</v>
      </c>
      <c r="J108" s="274">
        <f>'③申請者情報（共同用）'!I190</f>
        <v>0</v>
      </c>
      <c r="K108" s="276" t="s">
        <v>34</v>
      </c>
      <c r="L108" s="274">
        <f>'③申請者情報（共同用）'!I253</f>
        <v>0</v>
      </c>
      <c r="M108" s="276" t="s">
        <v>34</v>
      </c>
      <c r="N108" s="274">
        <f>'③申請者情報（共同用）'!I316</f>
        <v>0</v>
      </c>
      <c r="O108" s="276" t="s">
        <v>34</v>
      </c>
    </row>
    <row r="109" spans="2:15" x14ac:dyDescent="0.15">
      <c r="B109" s="222" t="s">
        <v>488</v>
      </c>
      <c r="C109" s="222" t="s">
        <v>335</v>
      </c>
      <c r="D109" s="274">
        <f>'②申請者情報（代表用）'!I63</f>
        <v>0</v>
      </c>
      <c r="E109" s="276" t="s">
        <v>34</v>
      </c>
      <c r="F109" s="274">
        <f>'③申請者情報（共同用）'!I65</f>
        <v>0</v>
      </c>
      <c r="G109" s="276" t="s">
        <v>34</v>
      </c>
      <c r="H109" s="274">
        <f>'③申請者情報（共同用）'!I128</f>
        <v>0</v>
      </c>
      <c r="I109" s="276" t="s">
        <v>34</v>
      </c>
      <c r="J109" s="274">
        <f>'③申請者情報（共同用）'!I191</f>
        <v>0</v>
      </c>
      <c r="K109" s="276" t="s">
        <v>34</v>
      </c>
      <c r="L109" s="274">
        <f>'③申請者情報（共同用）'!I254</f>
        <v>0</v>
      </c>
      <c r="M109" s="276" t="s">
        <v>34</v>
      </c>
      <c r="N109" s="274">
        <f>'③申請者情報（共同用）'!I317</f>
        <v>0</v>
      </c>
      <c r="O109" s="276" t="s">
        <v>34</v>
      </c>
    </row>
    <row r="110" spans="2:15" x14ac:dyDescent="0.15">
      <c r="B110" s="216" t="s">
        <v>488</v>
      </c>
      <c r="C110" s="216" t="s">
        <v>337</v>
      </c>
      <c r="D110" s="277">
        <f>'②申請者情報（代表用）'!I64</f>
        <v>0</v>
      </c>
      <c r="E110" s="278" t="s">
        <v>34</v>
      </c>
      <c r="F110" s="277">
        <f>'③申請者情報（共同用）'!I66</f>
        <v>0</v>
      </c>
      <c r="G110" s="278" t="s">
        <v>34</v>
      </c>
      <c r="H110" s="277">
        <f>'③申請者情報（共同用）'!I129</f>
        <v>0</v>
      </c>
      <c r="I110" s="278" t="s">
        <v>34</v>
      </c>
      <c r="J110" s="277">
        <f>'③申請者情報（共同用）'!I192</f>
        <v>0</v>
      </c>
      <c r="K110" s="278" t="s">
        <v>34</v>
      </c>
      <c r="L110" s="277">
        <f>'③申請者情報（共同用）'!I255</f>
        <v>0</v>
      </c>
      <c r="M110" s="278" t="s">
        <v>34</v>
      </c>
      <c r="N110" s="277">
        <f>'③申請者情報（共同用）'!I318</f>
        <v>0</v>
      </c>
      <c r="O110" s="278" t="s">
        <v>34</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7E64-081C-4C21-B979-7E1D2F5701B8}">
  <sheetPr codeName="Sheet2"/>
  <dimension ref="B1:R65"/>
  <sheetViews>
    <sheetView showGridLines="0" zoomScaleNormal="100" workbookViewId="0">
      <selection activeCell="D7" sqref="D7:N7"/>
    </sheetView>
  </sheetViews>
  <sheetFormatPr defaultColWidth="9" defaultRowHeight="15" x14ac:dyDescent="0.15"/>
  <cols>
    <col min="1" max="1" width="1" style="51" customWidth="1"/>
    <col min="2" max="3" width="10.625" style="51" customWidth="1"/>
    <col min="4" max="7" width="13.875" style="51" customWidth="1"/>
    <col min="8" max="8" width="3.125" style="51" customWidth="1"/>
    <col min="9" max="9" width="5.75" style="51" customWidth="1"/>
    <col min="10" max="10" width="5.25" style="182" customWidth="1"/>
    <col min="11" max="11" width="4.875" style="51" customWidth="1"/>
    <col min="12" max="12" width="5.75" style="51" customWidth="1"/>
    <col min="13" max="13" width="5.25" style="182" customWidth="1"/>
    <col min="14" max="14" width="4.875" style="51" customWidth="1"/>
    <col min="15" max="15" width="1" style="51" customWidth="1"/>
    <col min="16" max="16" width="66.125" style="132" customWidth="1"/>
    <col min="17" max="18" width="0" style="112" hidden="1" customWidth="1"/>
    <col min="19" max="16384" width="9" style="51"/>
  </cols>
  <sheetData>
    <row r="1" spans="2:18" ht="15.75" thickBot="1" x14ac:dyDescent="0.2"/>
    <row r="2" spans="2:18" ht="18" customHeight="1" thickBot="1" x14ac:dyDescent="0.2">
      <c r="B2" s="52" t="s">
        <v>201</v>
      </c>
      <c r="C2" s="53"/>
      <c r="D2" s="53"/>
      <c r="E2" s="53"/>
      <c r="F2" s="53"/>
      <c r="G2" s="53"/>
      <c r="H2" s="53"/>
      <c r="I2" s="53"/>
      <c r="J2" s="183"/>
      <c r="K2" s="54"/>
      <c r="L2" s="54"/>
      <c r="M2" s="183"/>
      <c r="N2" s="55"/>
      <c r="P2" s="48" t="s">
        <v>316</v>
      </c>
      <c r="Q2" s="113" t="s">
        <v>271</v>
      </c>
      <c r="R2" s="112" t="s">
        <v>281</v>
      </c>
    </row>
    <row r="3" spans="2:18" ht="18" customHeight="1" x14ac:dyDescent="0.15">
      <c r="B3" s="531" t="s">
        <v>202</v>
      </c>
      <c r="C3" s="56" t="s">
        <v>203</v>
      </c>
      <c r="D3" s="532" t="str">
        <f>中間シート!E18</f>
        <v/>
      </c>
      <c r="E3" s="532"/>
      <c r="F3" s="532"/>
      <c r="G3" s="532"/>
      <c r="H3" s="532"/>
      <c r="I3" s="532"/>
      <c r="J3" s="532"/>
      <c r="K3" s="532"/>
      <c r="L3" s="532"/>
      <c r="M3" s="532"/>
      <c r="N3" s="533"/>
      <c r="P3" s="49" t="s">
        <v>317</v>
      </c>
      <c r="Q3" s="113" t="s">
        <v>272</v>
      </c>
      <c r="R3" s="112" t="s">
        <v>217</v>
      </c>
    </row>
    <row r="4" spans="2:18" ht="18" customHeight="1" x14ac:dyDescent="0.15">
      <c r="B4" s="531"/>
      <c r="C4" s="57" t="s">
        <v>204</v>
      </c>
      <c r="D4" s="534" t="str">
        <f>中間シート!E19</f>
        <v/>
      </c>
      <c r="E4" s="534"/>
      <c r="F4" s="534"/>
      <c r="G4" s="534"/>
      <c r="H4" s="534"/>
      <c r="I4" s="534"/>
      <c r="J4" s="534"/>
      <c r="K4" s="534"/>
      <c r="L4" s="534"/>
      <c r="M4" s="534"/>
      <c r="N4" s="535"/>
      <c r="P4" s="131" t="s">
        <v>318</v>
      </c>
      <c r="Q4" s="112" t="s">
        <v>273</v>
      </c>
    </row>
    <row r="5" spans="2:18" ht="18" customHeight="1" x14ac:dyDescent="0.15">
      <c r="B5" s="531"/>
      <c r="C5" s="57" t="s">
        <v>342</v>
      </c>
      <c r="D5" s="534" t="str">
        <f>中間シート!E20</f>
        <v/>
      </c>
      <c r="E5" s="534"/>
      <c r="F5" s="534"/>
      <c r="G5" s="534"/>
      <c r="H5" s="534"/>
      <c r="I5" s="534"/>
      <c r="J5" s="534"/>
      <c r="K5" s="534"/>
      <c r="L5" s="534"/>
      <c r="M5" s="534"/>
      <c r="N5" s="535"/>
      <c r="Q5" s="112" t="s">
        <v>274</v>
      </c>
    </row>
    <row r="6" spans="2:18" ht="18" customHeight="1" x14ac:dyDescent="0.15">
      <c r="B6" s="531"/>
      <c r="C6" s="58" t="s">
        <v>205</v>
      </c>
      <c r="D6" s="524" t="str">
        <f>中間シート!E21</f>
        <v/>
      </c>
      <c r="E6" s="524"/>
      <c r="F6" s="524"/>
      <c r="G6" s="524"/>
      <c r="H6" s="524"/>
      <c r="I6" s="524"/>
      <c r="J6" s="524"/>
      <c r="K6" s="524"/>
      <c r="L6" s="524"/>
      <c r="M6" s="524"/>
      <c r="N6" s="525"/>
      <c r="Q6" s="112" t="s">
        <v>275</v>
      </c>
    </row>
    <row r="7" spans="2:18" ht="18" customHeight="1" x14ac:dyDescent="0.15">
      <c r="B7" s="521" t="s">
        <v>206</v>
      </c>
      <c r="C7" s="59" t="s">
        <v>207</v>
      </c>
      <c r="D7" s="522"/>
      <c r="E7" s="522"/>
      <c r="F7" s="522"/>
      <c r="G7" s="522"/>
      <c r="H7" s="522"/>
      <c r="I7" s="522"/>
      <c r="J7" s="522"/>
      <c r="K7" s="522"/>
      <c r="L7" s="522"/>
      <c r="M7" s="522"/>
      <c r="N7" s="523"/>
      <c r="P7" s="48" t="s">
        <v>338</v>
      </c>
    </row>
    <row r="8" spans="2:18" ht="18" customHeight="1" x14ac:dyDescent="0.15">
      <c r="B8" s="521"/>
      <c r="C8" s="58" t="s">
        <v>208</v>
      </c>
      <c r="D8" s="524" t="str">
        <f>中間シート!E22</f>
        <v/>
      </c>
      <c r="E8" s="524"/>
      <c r="F8" s="524"/>
      <c r="G8" s="524"/>
      <c r="H8" s="524"/>
      <c r="I8" s="524"/>
      <c r="J8" s="524"/>
      <c r="K8" s="524"/>
      <c r="L8" s="524"/>
      <c r="M8" s="524"/>
      <c r="N8" s="525"/>
    </row>
    <row r="9" spans="2:18" ht="18" customHeight="1" x14ac:dyDescent="0.15">
      <c r="B9" s="446" t="s">
        <v>209</v>
      </c>
      <c r="C9" s="445"/>
      <c r="D9" s="526" t="s">
        <v>210</v>
      </c>
      <c r="E9" s="526"/>
      <c r="F9" s="526" t="s">
        <v>211</v>
      </c>
      <c r="G9" s="526"/>
      <c r="H9" s="526"/>
      <c r="I9" s="60" t="s">
        <v>258</v>
      </c>
      <c r="J9" s="185"/>
      <c r="K9" s="61"/>
      <c r="L9" s="61"/>
      <c r="M9" s="185"/>
      <c r="N9" s="62"/>
    </row>
    <row r="10" spans="2:18" ht="18" customHeight="1" x14ac:dyDescent="0.15">
      <c r="B10" s="446"/>
      <c r="C10" s="445"/>
      <c r="D10" s="527" t="str">
        <f>中間シート!E24</f>
        <v/>
      </c>
      <c r="E10" s="527"/>
      <c r="F10" s="527" t="str">
        <f>中間シート!E25</f>
        <v/>
      </c>
      <c r="G10" s="527"/>
      <c r="H10" s="527"/>
      <c r="I10" s="528" t="str">
        <f>中間シート!E26</f>
        <v/>
      </c>
      <c r="J10" s="529"/>
      <c r="K10" s="529"/>
      <c r="L10" s="529"/>
      <c r="M10" s="529"/>
      <c r="N10" s="530"/>
    </row>
    <row r="11" spans="2:18" ht="18" customHeight="1" x14ac:dyDescent="0.15">
      <c r="B11" s="481" t="s">
        <v>263</v>
      </c>
      <c r="C11" s="484" t="s">
        <v>260</v>
      </c>
      <c r="D11" s="526" t="s">
        <v>264</v>
      </c>
      <c r="E11" s="526"/>
      <c r="F11" s="526" t="s">
        <v>257</v>
      </c>
      <c r="G11" s="526"/>
      <c r="H11" s="526"/>
      <c r="I11" s="60" t="s">
        <v>259</v>
      </c>
      <c r="J11" s="185"/>
      <c r="K11" s="61"/>
      <c r="L11" s="61"/>
      <c r="M11" s="185"/>
      <c r="N11" s="62"/>
    </row>
    <row r="12" spans="2:18" ht="18" customHeight="1" x14ac:dyDescent="0.15">
      <c r="B12" s="482"/>
      <c r="C12" s="485"/>
      <c r="D12" s="544" t="str">
        <f>TRIM(中間シート!E27&amp;" "&amp;中間シート!E28)</f>
        <v/>
      </c>
      <c r="E12" s="544"/>
      <c r="F12" s="527" t="str">
        <f>中間シート!E29</f>
        <v/>
      </c>
      <c r="G12" s="527"/>
      <c r="H12" s="527"/>
      <c r="I12" s="528" t="str">
        <f>中間シート!E30</f>
        <v/>
      </c>
      <c r="J12" s="529"/>
      <c r="K12" s="529"/>
      <c r="L12" s="529"/>
      <c r="M12" s="529"/>
      <c r="N12" s="530"/>
    </row>
    <row r="13" spans="2:18" ht="18" customHeight="1" x14ac:dyDescent="0.15">
      <c r="B13" s="482"/>
      <c r="C13" s="105" t="s">
        <v>261</v>
      </c>
      <c r="D13" s="539" t="str">
        <f>中間シート!E31</f>
        <v/>
      </c>
      <c r="E13" s="539"/>
      <c r="F13" s="539"/>
      <c r="G13" s="539"/>
      <c r="H13" s="539"/>
      <c r="I13" s="539"/>
      <c r="J13" s="539"/>
      <c r="K13" s="539"/>
      <c r="L13" s="539"/>
      <c r="M13" s="539"/>
      <c r="N13" s="540"/>
    </row>
    <row r="14" spans="2:18" ht="18" customHeight="1" x14ac:dyDescent="0.15">
      <c r="B14" s="483"/>
      <c r="C14" s="104" t="s">
        <v>262</v>
      </c>
      <c r="D14" s="524" t="str">
        <f>中間シート!E34</f>
        <v/>
      </c>
      <c r="E14" s="524"/>
      <c r="F14" s="524"/>
      <c r="G14" s="524"/>
      <c r="H14" s="524"/>
      <c r="I14" s="524"/>
      <c r="J14" s="524"/>
      <c r="K14" s="524"/>
      <c r="L14" s="524"/>
      <c r="M14" s="524"/>
      <c r="N14" s="525"/>
    </row>
    <row r="15" spans="2:18" ht="18" customHeight="1" x14ac:dyDescent="0.15">
      <c r="B15" s="498" t="s">
        <v>213</v>
      </c>
      <c r="C15" s="499"/>
      <c r="D15" s="513" t="s">
        <v>214</v>
      </c>
      <c r="E15" s="514"/>
      <c r="F15" s="514"/>
      <c r="G15" s="514"/>
      <c r="H15" s="515"/>
      <c r="I15" s="516" t="str">
        <f>中間シート!E35</f>
        <v/>
      </c>
      <c r="J15" s="517"/>
      <c r="K15" s="517"/>
      <c r="L15" s="517"/>
      <c r="M15" s="517"/>
      <c r="N15" s="518"/>
    </row>
    <row r="16" spans="2:18" ht="18" customHeight="1" x14ac:dyDescent="0.15">
      <c r="B16" s="500"/>
      <c r="C16" s="501"/>
      <c r="D16" s="504" t="s">
        <v>215</v>
      </c>
      <c r="E16" s="505"/>
      <c r="F16" s="505"/>
      <c r="G16" s="505"/>
      <c r="H16" s="505"/>
      <c r="I16" s="505"/>
      <c r="J16" s="505"/>
      <c r="K16" s="505"/>
      <c r="L16" s="505"/>
      <c r="M16" s="505"/>
      <c r="N16" s="506"/>
    </row>
    <row r="17" spans="2:16" ht="18" customHeight="1" x14ac:dyDescent="0.15">
      <c r="B17" s="500"/>
      <c r="C17" s="501"/>
      <c r="D17" s="507"/>
      <c r="E17" s="508"/>
      <c r="F17" s="508"/>
      <c r="G17" s="508"/>
      <c r="H17" s="508"/>
      <c r="I17" s="508"/>
      <c r="J17" s="508"/>
      <c r="K17" s="508"/>
      <c r="L17" s="508"/>
      <c r="M17" s="508"/>
      <c r="N17" s="509"/>
    </row>
    <row r="18" spans="2:16" ht="18" customHeight="1" x14ac:dyDescent="0.15">
      <c r="B18" s="500"/>
      <c r="C18" s="501"/>
      <c r="D18" s="507"/>
      <c r="E18" s="508"/>
      <c r="F18" s="508"/>
      <c r="G18" s="508"/>
      <c r="H18" s="508"/>
      <c r="I18" s="508"/>
      <c r="J18" s="508"/>
      <c r="K18" s="508"/>
      <c r="L18" s="508"/>
      <c r="M18" s="508"/>
      <c r="N18" s="509"/>
    </row>
    <row r="19" spans="2:16" ht="18" customHeight="1" x14ac:dyDescent="0.15">
      <c r="B19" s="500"/>
      <c r="C19" s="501"/>
      <c r="D19" s="507"/>
      <c r="E19" s="508"/>
      <c r="F19" s="508"/>
      <c r="G19" s="508"/>
      <c r="H19" s="508"/>
      <c r="I19" s="508"/>
      <c r="J19" s="508"/>
      <c r="K19" s="508"/>
      <c r="L19" s="508"/>
      <c r="M19" s="508"/>
      <c r="N19" s="509"/>
    </row>
    <row r="20" spans="2:16" ht="18" customHeight="1" thickBot="1" x14ac:dyDescent="0.2">
      <c r="B20" s="502"/>
      <c r="C20" s="503"/>
      <c r="D20" s="510"/>
      <c r="E20" s="511"/>
      <c r="F20" s="511"/>
      <c r="G20" s="511"/>
      <c r="H20" s="511"/>
      <c r="I20" s="511"/>
      <c r="J20" s="511"/>
      <c r="K20" s="511"/>
      <c r="L20" s="511"/>
      <c r="M20" s="511"/>
      <c r="N20" s="512"/>
    </row>
    <row r="21" spans="2:16" ht="18" hidden="1" customHeight="1" thickBot="1" x14ac:dyDescent="0.2">
      <c r="B21" s="519" t="s">
        <v>216</v>
      </c>
      <c r="C21" s="520"/>
      <c r="D21" s="541" t="s">
        <v>451</v>
      </c>
      <c r="E21" s="542"/>
      <c r="F21" s="542"/>
      <c r="G21" s="542"/>
      <c r="H21" s="543"/>
      <c r="I21" s="536"/>
      <c r="J21" s="537"/>
      <c r="K21" s="537"/>
      <c r="L21" s="537"/>
      <c r="M21" s="537"/>
      <c r="N21" s="538"/>
      <c r="P21" s="48" t="s">
        <v>339</v>
      </c>
    </row>
    <row r="22" spans="2:16" ht="9.9499999999999993" hidden="1" customHeight="1" thickBot="1" x14ac:dyDescent="0.2"/>
    <row r="23" spans="2:16" ht="18" customHeight="1" thickBot="1" x14ac:dyDescent="0.2">
      <c r="B23" s="64" t="s">
        <v>218</v>
      </c>
      <c r="C23" s="53"/>
      <c r="D23" s="53"/>
      <c r="E23" s="53"/>
      <c r="F23" s="53"/>
      <c r="G23" s="53"/>
      <c r="H23" s="53"/>
      <c r="I23" s="53"/>
      <c r="J23" s="183"/>
      <c r="K23" s="54"/>
      <c r="L23" s="54"/>
      <c r="M23" s="183"/>
      <c r="N23" s="55"/>
      <c r="P23" s="48" t="s">
        <v>319</v>
      </c>
    </row>
    <row r="24" spans="2:16" ht="18" customHeight="1" x14ac:dyDescent="0.15">
      <c r="B24" s="65" t="s">
        <v>219</v>
      </c>
      <c r="C24" s="66"/>
      <c r="D24" s="66"/>
      <c r="E24" s="66"/>
      <c r="F24" s="66"/>
      <c r="G24" s="66"/>
      <c r="H24" s="66"/>
      <c r="I24" s="66"/>
      <c r="J24" s="186"/>
      <c r="K24" s="66"/>
      <c r="L24" s="66"/>
      <c r="M24" s="186"/>
      <c r="N24" s="67"/>
    </row>
    <row r="25" spans="2:16" ht="18" customHeight="1" x14ac:dyDescent="0.15">
      <c r="B25" s="473" t="s">
        <v>475</v>
      </c>
      <c r="C25" s="474"/>
      <c r="D25" s="68" t="s">
        <v>220</v>
      </c>
      <c r="E25" s="69"/>
      <c r="F25" s="69"/>
      <c r="G25" s="69"/>
      <c r="H25" s="69"/>
      <c r="I25" s="494" t="str">
        <f>IF(SUM(J26:J28)+SUM(M26:M28)=0,"",SUM(J26:J28)+SUM(M26:M28))</f>
        <v/>
      </c>
      <c r="J25" s="495"/>
      <c r="K25" s="495"/>
      <c r="L25" s="495"/>
      <c r="M25" s="495"/>
      <c r="N25" s="70" t="s">
        <v>221</v>
      </c>
      <c r="P25" s="133" t="s">
        <v>340</v>
      </c>
    </row>
    <row r="26" spans="2:16" ht="18" customHeight="1" x14ac:dyDescent="0.15">
      <c r="B26" s="475"/>
      <c r="C26" s="476"/>
      <c r="D26" s="71" t="s">
        <v>222</v>
      </c>
      <c r="E26" s="71"/>
      <c r="F26" s="71"/>
      <c r="G26" s="71"/>
      <c r="H26" s="71"/>
      <c r="I26" s="72" t="s">
        <v>223</v>
      </c>
      <c r="J26" s="172"/>
      <c r="K26" s="73" t="s">
        <v>221</v>
      </c>
      <c r="L26" s="74" t="s">
        <v>224</v>
      </c>
      <c r="M26" s="172"/>
      <c r="N26" s="75" t="s">
        <v>221</v>
      </c>
    </row>
    <row r="27" spans="2:16" ht="18" customHeight="1" x14ac:dyDescent="0.15">
      <c r="B27" s="475"/>
      <c r="C27" s="476"/>
      <c r="D27" s="496" t="s">
        <v>225</v>
      </c>
      <c r="E27" s="76" t="s">
        <v>226</v>
      </c>
      <c r="F27" s="77"/>
      <c r="G27" s="71"/>
      <c r="H27" s="71"/>
      <c r="I27" s="72" t="s">
        <v>223</v>
      </c>
      <c r="J27" s="172"/>
      <c r="K27" s="73" t="s">
        <v>221</v>
      </c>
      <c r="L27" s="74" t="s">
        <v>224</v>
      </c>
      <c r="M27" s="172"/>
      <c r="N27" s="75" t="s">
        <v>221</v>
      </c>
    </row>
    <row r="28" spans="2:16" ht="18" customHeight="1" x14ac:dyDescent="0.15">
      <c r="B28" s="475"/>
      <c r="C28" s="476"/>
      <c r="D28" s="497"/>
      <c r="E28" s="78" t="s">
        <v>227</v>
      </c>
      <c r="F28" s="79"/>
      <c r="G28" s="80"/>
      <c r="H28" s="80"/>
      <c r="I28" s="81" t="s">
        <v>223</v>
      </c>
      <c r="J28" s="187"/>
      <c r="K28" s="82" t="s">
        <v>221</v>
      </c>
      <c r="L28" s="83" t="s">
        <v>224</v>
      </c>
      <c r="M28" s="187"/>
      <c r="N28" s="84" t="s">
        <v>221</v>
      </c>
    </row>
    <row r="29" spans="2:16" ht="18" customHeight="1" x14ac:dyDescent="0.15">
      <c r="B29" s="477"/>
      <c r="C29" s="478"/>
      <c r="D29" s="85" t="s">
        <v>228</v>
      </c>
      <c r="E29" s="86"/>
      <c r="F29" s="86"/>
      <c r="G29" s="86"/>
      <c r="H29" s="86"/>
      <c r="I29" s="447"/>
      <c r="J29" s="448"/>
      <c r="K29" s="448"/>
      <c r="L29" s="448"/>
      <c r="M29" s="448"/>
      <c r="N29" s="87" t="s">
        <v>229</v>
      </c>
    </row>
    <row r="30" spans="2:16" ht="18" customHeight="1" thickBot="1" x14ac:dyDescent="0.2">
      <c r="B30" s="88" t="s">
        <v>230</v>
      </c>
      <c r="C30" s="89"/>
      <c r="D30" s="89"/>
      <c r="E30" s="89"/>
      <c r="F30" s="89"/>
      <c r="G30" s="89"/>
      <c r="H30" s="90" t="s">
        <v>231</v>
      </c>
      <c r="I30" s="440"/>
      <c r="J30" s="441"/>
      <c r="K30" s="441"/>
      <c r="L30" s="441"/>
      <c r="M30" s="441"/>
      <c r="N30" s="91" t="s">
        <v>221</v>
      </c>
    </row>
    <row r="31" spans="2:16" ht="18" customHeight="1" thickTop="1" x14ac:dyDescent="0.15">
      <c r="B31" s="486" t="s">
        <v>232</v>
      </c>
      <c r="C31" s="487"/>
      <c r="D31" s="487"/>
      <c r="E31" s="487"/>
      <c r="F31" s="487"/>
      <c r="G31" s="487"/>
      <c r="H31" s="487"/>
      <c r="I31" s="487"/>
      <c r="J31" s="487"/>
      <c r="K31" s="487"/>
      <c r="L31" s="487"/>
      <c r="M31" s="487"/>
      <c r="N31" s="488"/>
    </row>
    <row r="32" spans="2:16" ht="18" customHeight="1" x14ac:dyDescent="0.15">
      <c r="B32" s="473" t="s">
        <v>233</v>
      </c>
      <c r="C32" s="474"/>
      <c r="D32" s="489" t="s">
        <v>234</v>
      </c>
      <c r="E32" s="490"/>
      <c r="F32" s="490"/>
      <c r="G32" s="490"/>
      <c r="H32" s="491"/>
      <c r="I32" s="453"/>
      <c r="J32" s="454"/>
      <c r="K32" s="454"/>
      <c r="L32" s="454"/>
      <c r="M32" s="454"/>
      <c r="N32" s="92" t="s">
        <v>235</v>
      </c>
    </row>
    <row r="33" spans="2:14" ht="18" customHeight="1" x14ac:dyDescent="0.15">
      <c r="B33" s="475"/>
      <c r="C33" s="476"/>
      <c r="D33" s="68" t="s">
        <v>236</v>
      </c>
      <c r="E33" s="69"/>
      <c r="F33" s="69"/>
      <c r="G33" s="69"/>
      <c r="H33" s="69"/>
      <c r="I33" s="492"/>
      <c r="J33" s="493"/>
      <c r="K33" s="493"/>
      <c r="L33" s="493"/>
      <c r="M33" s="493"/>
      <c r="N33" s="245" t="s">
        <v>235</v>
      </c>
    </row>
    <row r="34" spans="2:14" ht="18" customHeight="1" x14ac:dyDescent="0.15">
      <c r="B34" s="475"/>
      <c r="C34" s="476"/>
      <c r="D34" s="246" t="s">
        <v>237</v>
      </c>
      <c r="E34" s="71"/>
      <c r="F34" s="71"/>
      <c r="G34" s="71"/>
      <c r="H34" s="71"/>
      <c r="I34" s="438"/>
      <c r="J34" s="439"/>
      <c r="K34" s="439"/>
      <c r="L34" s="439"/>
      <c r="M34" s="439"/>
      <c r="N34" s="75" t="s">
        <v>235</v>
      </c>
    </row>
    <row r="35" spans="2:14" ht="18" customHeight="1" x14ac:dyDescent="0.15">
      <c r="B35" s="475"/>
      <c r="C35" s="476"/>
      <c r="D35" s="246" t="s">
        <v>238</v>
      </c>
      <c r="E35" s="71"/>
      <c r="F35" s="71"/>
      <c r="G35" s="71"/>
      <c r="H35" s="71"/>
      <c r="I35" s="438"/>
      <c r="J35" s="439"/>
      <c r="K35" s="439"/>
      <c r="L35" s="439"/>
      <c r="M35" s="439"/>
      <c r="N35" s="75" t="s">
        <v>235</v>
      </c>
    </row>
    <row r="36" spans="2:14" ht="18" customHeight="1" x14ac:dyDescent="0.15">
      <c r="B36" s="475"/>
      <c r="C36" s="476"/>
      <c r="D36" s="246" t="s">
        <v>239</v>
      </c>
      <c r="E36" s="71"/>
      <c r="F36" s="71"/>
      <c r="G36" s="71"/>
      <c r="H36" s="71"/>
      <c r="I36" s="438"/>
      <c r="J36" s="439"/>
      <c r="K36" s="439"/>
      <c r="L36" s="439"/>
      <c r="M36" s="439"/>
      <c r="N36" s="75" t="s">
        <v>235</v>
      </c>
    </row>
    <row r="37" spans="2:14" ht="18" customHeight="1" x14ac:dyDescent="0.15">
      <c r="B37" s="477"/>
      <c r="C37" s="478"/>
      <c r="D37" s="247" t="s">
        <v>240</v>
      </c>
      <c r="E37" s="86"/>
      <c r="F37" s="86"/>
      <c r="G37" s="86"/>
      <c r="H37" s="86"/>
      <c r="I37" s="447"/>
      <c r="J37" s="448"/>
      <c r="K37" s="448"/>
      <c r="L37" s="448"/>
      <c r="M37" s="448"/>
      <c r="N37" s="87" t="s">
        <v>235</v>
      </c>
    </row>
    <row r="38" spans="2:14" ht="18" customHeight="1" x14ac:dyDescent="0.15">
      <c r="B38" s="473" t="s">
        <v>345</v>
      </c>
      <c r="C38" s="474"/>
      <c r="D38" s="60" t="s">
        <v>241</v>
      </c>
      <c r="E38" s="61"/>
      <c r="F38" s="61"/>
      <c r="G38" s="61"/>
      <c r="H38" s="61"/>
      <c r="I38" s="453"/>
      <c r="J38" s="454"/>
      <c r="K38" s="454"/>
      <c r="L38" s="454"/>
      <c r="M38" s="454"/>
      <c r="N38" s="92" t="s">
        <v>242</v>
      </c>
    </row>
    <row r="39" spans="2:14" ht="18" customHeight="1" x14ac:dyDescent="0.15">
      <c r="B39" s="475"/>
      <c r="C39" s="476"/>
      <c r="D39" s="455" t="s">
        <v>243</v>
      </c>
      <c r="E39" s="456"/>
      <c r="F39" s="461" t="s">
        <v>244</v>
      </c>
      <c r="G39" s="462"/>
      <c r="H39" s="463"/>
      <c r="I39" s="449" t="str">
        <f>IF(SUM(I40:M41)=0,"",SUM(I40:M41))</f>
        <v/>
      </c>
      <c r="J39" s="450"/>
      <c r="K39" s="450"/>
      <c r="L39" s="450"/>
      <c r="M39" s="450"/>
      <c r="N39" s="95" t="s">
        <v>245</v>
      </c>
    </row>
    <row r="40" spans="2:14" ht="18" customHeight="1" x14ac:dyDescent="0.15">
      <c r="B40" s="475"/>
      <c r="C40" s="476"/>
      <c r="D40" s="457"/>
      <c r="E40" s="458"/>
      <c r="F40" s="435" t="s">
        <v>246</v>
      </c>
      <c r="G40" s="436"/>
      <c r="H40" s="437"/>
      <c r="I40" s="438"/>
      <c r="J40" s="439"/>
      <c r="K40" s="439"/>
      <c r="L40" s="439"/>
      <c r="M40" s="439"/>
      <c r="N40" s="75" t="s">
        <v>245</v>
      </c>
    </row>
    <row r="41" spans="2:14" ht="18" customHeight="1" x14ac:dyDescent="0.15">
      <c r="B41" s="477"/>
      <c r="C41" s="478"/>
      <c r="D41" s="459"/>
      <c r="E41" s="460"/>
      <c r="F41" s="464" t="s">
        <v>247</v>
      </c>
      <c r="G41" s="465"/>
      <c r="H41" s="466"/>
      <c r="I41" s="447"/>
      <c r="J41" s="448"/>
      <c r="K41" s="448"/>
      <c r="L41" s="448"/>
      <c r="M41" s="448"/>
      <c r="N41" s="87" t="s">
        <v>245</v>
      </c>
    </row>
    <row r="42" spans="2:14" ht="18" customHeight="1" thickBot="1" x14ac:dyDescent="0.2">
      <c r="B42" s="88" t="s">
        <v>248</v>
      </c>
      <c r="C42" s="96"/>
      <c r="D42" s="89"/>
      <c r="E42" s="89"/>
      <c r="F42" s="89"/>
      <c r="G42" s="89"/>
      <c r="H42" s="90" t="s">
        <v>231</v>
      </c>
      <c r="I42" s="440"/>
      <c r="J42" s="441"/>
      <c r="K42" s="441"/>
      <c r="L42" s="441"/>
      <c r="M42" s="441"/>
      <c r="N42" s="91" t="s">
        <v>245</v>
      </c>
    </row>
    <row r="43" spans="2:14" ht="18" customHeight="1" thickTop="1" x14ac:dyDescent="0.15">
      <c r="B43" s="97" t="s">
        <v>249</v>
      </c>
      <c r="C43" s="249"/>
      <c r="D43" s="249"/>
      <c r="E43" s="249"/>
      <c r="F43" s="249"/>
      <c r="G43" s="249"/>
      <c r="H43" s="249"/>
      <c r="I43" s="249"/>
      <c r="J43" s="250"/>
      <c r="K43" s="249"/>
      <c r="L43" s="249"/>
      <c r="M43" s="250"/>
      <c r="N43" s="98"/>
    </row>
    <row r="44" spans="2:14" ht="18" customHeight="1" x14ac:dyDescent="0.15">
      <c r="B44" s="479" t="s">
        <v>250</v>
      </c>
      <c r="C44" s="480"/>
      <c r="D44" s="480"/>
      <c r="E44" s="480"/>
      <c r="F44" s="480"/>
      <c r="G44" s="480"/>
      <c r="H44" s="61"/>
      <c r="I44" s="453"/>
      <c r="J44" s="454"/>
      <c r="K44" s="454"/>
      <c r="L44" s="454"/>
      <c r="M44" s="454"/>
      <c r="N44" s="92" t="s">
        <v>235</v>
      </c>
    </row>
    <row r="45" spans="2:14" ht="18" customHeight="1" x14ac:dyDescent="0.15">
      <c r="B45" s="473" t="s">
        <v>346</v>
      </c>
      <c r="C45" s="474"/>
      <c r="D45" s="60" t="s">
        <v>241</v>
      </c>
      <c r="E45" s="61"/>
      <c r="F45" s="61"/>
      <c r="G45" s="61"/>
      <c r="H45" s="61"/>
      <c r="I45" s="453"/>
      <c r="J45" s="454"/>
      <c r="K45" s="454"/>
      <c r="L45" s="454"/>
      <c r="M45" s="454"/>
      <c r="N45" s="92" t="s">
        <v>242</v>
      </c>
    </row>
    <row r="46" spans="2:14" ht="18" customHeight="1" x14ac:dyDescent="0.15">
      <c r="B46" s="475"/>
      <c r="C46" s="476"/>
      <c r="D46" s="455" t="s">
        <v>243</v>
      </c>
      <c r="E46" s="456"/>
      <c r="F46" s="461" t="s">
        <v>244</v>
      </c>
      <c r="G46" s="462"/>
      <c r="H46" s="463"/>
      <c r="I46" s="449" t="str">
        <f>IF(SUM(I47:M48)=0,"",SUM(I47:M48))</f>
        <v/>
      </c>
      <c r="J46" s="450"/>
      <c r="K46" s="450"/>
      <c r="L46" s="450"/>
      <c r="M46" s="450"/>
      <c r="N46" s="95" t="s">
        <v>245</v>
      </c>
    </row>
    <row r="47" spans="2:14" ht="18" customHeight="1" x14ac:dyDescent="0.15">
      <c r="B47" s="475"/>
      <c r="C47" s="476"/>
      <c r="D47" s="457"/>
      <c r="E47" s="458"/>
      <c r="F47" s="435" t="s">
        <v>246</v>
      </c>
      <c r="G47" s="436"/>
      <c r="H47" s="437"/>
      <c r="I47" s="438"/>
      <c r="J47" s="439"/>
      <c r="K47" s="439"/>
      <c r="L47" s="439"/>
      <c r="M47" s="439"/>
      <c r="N47" s="75" t="s">
        <v>245</v>
      </c>
    </row>
    <row r="48" spans="2:14" ht="18" customHeight="1" x14ac:dyDescent="0.15">
      <c r="B48" s="477"/>
      <c r="C48" s="478"/>
      <c r="D48" s="459"/>
      <c r="E48" s="460"/>
      <c r="F48" s="464" t="s">
        <v>247</v>
      </c>
      <c r="G48" s="465"/>
      <c r="H48" s="466"/>
      <c r="I48" s="447"/>
      <c r="J48" s="448"/>
      <c r="K48" s="448"/>
      <c r="L48" s="448"/>
      <c r="M48" s="448"/>
      <c r="N48" s="87" t="s">
        <v>245</v>
      </c>
    </row>
    <row r="49" spans="2:17" ht="18" customHeight="1" thickBot="1" x14ac:dyDescent="0.2">
      <c r="B49" s="88" t="s">
        <v>251</v>
      </c>
      <c r="C49" s="99"/>
      <c r="D49" s="89"/>
      <c r="E49" s="89"/>
      <c r="F49" s="89"/>
      <c r="G49" s="89"/>
      <c r="H49" s="90" t="s">
        <v>231</v>
      </c>
      <c r="I49" s="440"/>
      <c r="J49" s="441"/>
      <c r="K49" s="441"/>
      <c r="L49" s="441"/>
      <c r="M49" s="441"/>
      <c r="N49" s="91" t="s">
        <v>245</v>
      </c>
    </row>
    <row r="50" spans="2:17" ht="18" customHeight="1" thickTop="1" x14ac:dyDescent="0.15">
      <c r="B50" s="100" t="s">
        <v>450</v>
      </c>
      <c r="C50" s="251"/>
      <c r="D50" s="251"/>
      <c r="E50" s="251"/>
      <c r="F50" s="251"/>
      <c r="G50" s="251"/>
      <c r="H50" s="251"/>
      <c r="I50" s="251"/>
      <c r="J50" s="252"/>
      <c r="K50" s="251"/>
      <c r="L50" s="251"/>
      <c r="M50" s="252"/>
      <c r="N50" s="101"/>
    </row>
    <row r="51" spans="2:17" ht="18" customHeight="1" thickBot="1" x14ac:dyDescent="0.2">
      <c r="B51" s="471" t="s">
        <v>252</v>
      </c>
      <c r="C51" s="472"/>
      <c r="D51" s="472"/>
      <c r="E51" s="89"/>
      <c r="F51" s="89"/>
      <c r="G51" s="89"/>
      <c r="H51" s="90" t="s">
        <v>253</v>
      </c>
      <c r="I51" s="440"/>
      <c r="J51" s="441"/>
      <c r="K51" s="441"/>
      <c r="L51" s="441"/>
      <c r="M51" s="441"/>
      <c r="N51" s="91" t="s">
        <v>235</v>
      </c>
    </row>
    <row r="52" spans="2:17" ht="18" customHeight="1" thickTop="1" x14ac:dyDescent="0.15">
      <c r="B52" s="100" t="s">
        <v>254</v>
      </c>
      <c r="C52" s="253"/>
      <c r="D52" s="253"/>
      <c r="E52" s="253"/>
      <c r="F52" s="253"/>
      <c r="G52" s="253"/>
      <c r="H52" s="253"/>
      <c r="I52" s="253"/>
      <c r="J52" s="254"/>
      <c r="K52" s="253"/>
      <c r="L52" s="253"/>
      <c r="M52" s="254"/>
      <c r="N52" s="102"/>
    </row>
    <row r="53" spans="2:17" ht="18" customHeight="1" x14ac:dyDescent="0.15">
      <c r="B53" s="444" t="s">
        <v>475</v>
      </c>
      <c r="C53" s="445"/>
      <c r="D53" s="455" t="s">
        <v>489</v>
      </c>
      <c r="E53" s="456"/>
      <c r="F53" s="461" t="s">
        <v>244</v>
      </c>
      <c r="G53" s="462"/>
      <c r="H53" s="463"/>
      <c r="I53" s="449" t="str">
        <f>IF(SUM(I54:M55)=0,"",SUM(I54:M55))</f>
        <v/>
      </c>
      <c r="J53" s="450"/>
      <c r="K53" s="450"/>
      <c r="L53" s="450"/>
      <c r="M53" s="450"/>
      <c r="N53" s="95" t="s">
        <v>245</v>
      </c>
      <c r="P53" s="133" t="s">
        <v>477</v>
      </c>
    </row>
    <row r="54" spans="2:17" ht="18" customHeight="1" x14ac:dyDescent="0.15">
      <c r="B54" s="444"/>
      <c r="C54" s="445"/>
      <c r="D54" s="457"/>
      <c r="E54" s="458"/>
      <c r="F54" s="435" t="s">
        <v>246</v>
      </c>
      <c r="G54" s="436"/>
      <c r="H54" s="437"/>
      <c r="I54" s="438"/>
      <c r="J54" s="439"/>
      <c r="K54" s="439"/>
      <c r="L54" s="439"/>
      <c r="M54" s="439"/>
      <c r="N54" s="75" t="s">
        <v>245</v>
      </c>
      <c r="P54" s="133"/>
    </row>
    <row r="55" spans="2:17" ht="18" customHeight="1" x14ac:dyDescent="0.15">
      <c r="B55" s="444"/>
      <c r="C55" s="445"/>
      <c r="D55" s="459"/>
      <c r="E55" s="460"/>
      <c r="F55" s="464" t="s">
        <v>247</v>
      </c>
      <c r="G55" s="465"/>
      <c r="H55" s="466"/>
      <c r="I55" s="447"/>
      <c r="J55" s="448"/>
      <c r="K55" s="448"/>
      <c r="L55" s="448"/>
      <c r="M55" s="448"/>
      <c r="N55" s="87" t="s">
        <v>245</v>
      </c>
      <c r="P55" s="133"/>
    </row>
    <row r="56" spans="2:17" ht="18" customHeight="1" x14ac:dyDescent="0.15">
      <c r="B56" s="446"/>
      <c r="C56" s="445"/>
      <c r="D56" s="247" t="s">
        <v>490</v>
      </c>
      <c r="E56" s="248"/>
      <c r="F56" s="248"/>
      <c r="G56" s="248"/>
      <c r="H56" s="248"/>
      <c r="I56" s="447"/>
      <c r="J56" s="448"/>
      <c r="K56" s="448"/>
      <c r="L56" s="448"/>
      <c r="M56" s="448"/>
      <c r="N56" s="87" t="s">
        <v>235</v>
      </c>
    </row>
    <row r="57" spans="2:17" ht="18" customHeight="1" thickBot="1" x14ac:dyDescent="0.2">
      <c r="B57" s="88" t="s">
        <v>230</v>
      </c>
      <c r="C57" s="89"/>
      <c r="D57" s="89"/>
      <c r="E57" s="89"/>
      <c r="F57" s="89"/>
      <c r="G57" s="89"/>
      <c r="H57" s="90" t="s">
        <v>231</v>
      </c>
      <c r="I57" s="440"/>
      <c r="J57" s="441"/>
      <c r="K57" s="441"/>
      <c r="L57" s="441"/>
      <c r="M57" s="441"/>
      <c r="N57" s="91" t="s">
        <v>245</v>
      </c>
      <c r="Q57" s="114"/>
    </row>
    <row r="58" spans="2:17" ht="18" customHeight="1" thickTop="1" x14ac:dyDescent="0.15">
      <c r="B58" s="100" t="s">
        <v>255</v>
      </c>
      <c r="C58" s="253"/>
      <c r="D58" s="253"/>
      <c r="E58" s="253"/>
      <c r="F58" s="253"/>
      <c r="G58" s="253"/>
      <c r="H58" s="253"/>
      <c r="I58" s="253"/>
      <c r="J58" s="254"/>
      <c r="K58" s="253"/>
      <c r="L58" s="253"/>
      <c r="M58" s="254"/>
      <c r="N58" s="102"/>
      <c r="Q58" s="114"/>
    </row>
    <row r="59" spans="2:17" ht="18" customHeight="1" x14ac:dyDescent="0.15">
      <c r="B59" s="444" t="s">
        <v>475</v>
      </c>
      <c r="C59" s="445"/>
      <c r="D59" s="467" t="s">
        <v>489</v>
      </c>
      <c r="E59" s="468"/>
      <c r="F59" s="461" t="s">
        <v>244</v>
      </c>
      <c r="G59" s="462"/>
      <c r="H59" s="463"/>
      <c r="I59" s="449" t="str">
        <f>IF(SUM(I60:M61)=0,"",SUM(I60:M61))</f>
        <v/>
      </c>
      <c r="J59" s="450"/>
      <c r="K59" s="450"/>
      <c r="L59" s="450"/>
      <c r="M59" s="450"/>
      <c r="N59" s="95" t="s">
        <v>245</v>
      </c>
      <c r="P59" s="133" t="s">
        <v>478</v>
      </c>
    </row>
    <row r="60" spans="2:17" ht="18" customHeight="1" x14ac:dyDescent="0.15">
      <c r="B60" s="444"/>
      <c r="C60" s="445"/>
      <c r="D60" s="469"/>
      <c r="E60" s="470"/>
      <c r="F60" s="435" t="s">
        <v>246</v>
      </c>
      <c r="G60" s="436"/>
      <c r="H60" s="437"/>
      <c r="I60" s="438"/>
      <c r="J60" s="439"/>
      <c r="K60" s="439"/>
      <c r="L60" s="439"/>
      <c r="M60" s="439"/>
      <c r="N60" s="75" t="s">
        <v>245</v>
      </c>
      <c r="P60" s="133"/>
    </row>
    <row r="61" spans="2:17" ht="18" customHeight="1" x14ac:dyDescent="0.15">
      <c r="B61" s="444"/>
      <c r="C61" s="445"/>
      <c r="D61" s="469"/>
      <c r="E61" s="470"/>
      <c r="F61" s="435" t="s">
        <v>247</v>
      </c>
      <c r="G61" s="436"/>
      <c r="H61" s="437"/>
      <c r="I61" s="438"/>
      <c r="J61" s="439"/>
      <c r="K61" s="439"/>
      <c r="L61" s="439"/>
      <c r="M61" s="439"/>
      <c r="N61" s="75" t="s">
        <v>245</v>
      </c>
      <c r="P61" s="133"/>
    </row>
    <row r="62" spans="2:17" ht="18" customHeight="1" x14ac:dyDescent="0.15">
      <c r="B62" s="446"/>
      <c r="C62" s="445"/>
      <c r="D62" s="285" t="s">
        <v>473</v>
      </c>
      <c r="E62" s="286"/>
      <c r="F62" s="286"/>
      <c r="G62" s="286"/>
      <c r="H62" s="287"/>
      <c r="I62" s="451"/>
      <c r="J62" s="452"/>
      <c r="K62" s="452"/>
      <c r="L62" s="452"/>
      <c r="M62" s="452"/>
      <c r="N62" s="84" t="s">
        <v>476</v>
      </c>
      <c r="P62" s="133"/>
    </row>
    <row r="63" spans="2:17" ht="18" customHeight="1" x14ac:dyDescent="0.15">
      <c r="B63" s="446"/>
      <c r="C63" s="445"/>
      <c r="D63" s="60" t="s">
        <v>490</v>
      </c>
      <c r="E63" s="288"/>
      <c r="F63" s="288"/>
      <c r="G63" s="288"/>
      <c r="H63" s="288"/>
      <c r="I63" s="453"/>
      <c r="J63" s="454"/>
      <c r="K63" s="454"/>
      <c r="L63" s="454"/>
      <c r="M63" s="454"/>
      <c r="N63" s="92" t="s">
        <v>235</v>
      </c>
    </row>
    <row r="64" spans="2:17" ht="18" customHeight="1" thickBot="1" x14ac:dyDescent="0.2">
      <c r="B64" s="255" t="s">
        <v>230</v>
      </c>
      <c r="C64" s="256"/>
      <c r="D64" s="256"/>
      <c r="E64" s="256"/>
      <c r="F64" s="256"/>
      <c r="G64" s="256"/>
      <c r="H64" s="257" t="s">
        <v>231</v>
      </c>
      <c r="I64" s="442"/>
      <c r="J64" s="443"/>
      <c r="K64" s="443"/>
      <c r="L64" s="443"/>
      <c r="M64" s="443"/>
      <c r="N64" s="258" t="s">
        <v>245</v>
      </c>
    </row>
    <row r="65" ht="20.100000000000001" customHeight="1" x14ac:dyDescent="0.15"/>
  </sheetData>
  <sheetProtection algorithmName="SHA-512" hashValue="hwjVloXgjiJtd6xdbW8UmBmKCHRPhaRzrl9qbUNnWrPTJFFVQUPHvMMdopCN94Oe0U/40CLqlxzhMtv0czNOaA==" saltValue="E9gsyEaeSAnqfUvlfSpAFw==" spinCount="100000" sheet="1" objects="1" selectLockedCells="1"/>
  <mergeCells count="89">
    <mergeCell ref="I12:N12"/>
    <mergeCell ref="F12:H12"/>
    <mergeCell ref="F11:H11"/>
    <mergeCell ref="I21:N21"/>
    <mergeCell ref="D13:N13"/>
    <mergeCell ref="D14:N14"/>
    <mergeCell ref="D21:H21"/>
    <mergeCell ref="D11:E11"/>
    <mergeCell ref="D12:E12"/>
    <mergeCell ref="B3:B6"/>
    <mergeCell ref="D3:N3"/>
    <mergeCell ref="D4:N4"/>
    <mergeCell ref="D5:N5"/>
    <mergeCell ref="D6:N6"/>
    <mergeCell ref="B7:B8"/>
    <mergeCell ref="D7:N7"/>
    <mergeCell ref="D8:N8"/>
    <mergeCell ref="B9:C10"/>
    <mergeCell ref="D9:E9"/>
    <mergeCell ref="D10:E10"/>
    <mergeCell ref="F9:H9"/>
    <mergeCell ref="F10:H10"/>
    <mergeCell ref="I10:N10"/>
    <mergeCell ref="I25:M25"/>
    <mergeCell ref="D27:D28"/>
    <mergeCell ref="I29:M29"/>
    <mergeCell ref="B15:C20"/>
    <mergeCell ref="D16:N20"/>
    <mergeCell ref="D15:H15"/>
    <mergeCell ref="I15:N15"/>
    <mergeCell ref="B21:C21"/>
    <mergeCell ref="I45:M45"/>
    <mergeCell ref="D46:E48"/>
    <mergeCell ref="F46:H46"/>
    <mergeCell ref="I46:M46"/>
    <mergeCell ref="F47:H47"/>
    <mergeCell ref="I42:M42"/>
    <mergeCell ref="B44:G44"/>
    <mergeCell ref="I44:M44"/>
    <mergeCell ref="B11:B14"/>
    <mergeCell ref="C11:C12"/>
    <mergeCell ref="I30:M30"/>
    <mergeCell ref="B31:N31"/>
    <mergeCell ref="B32:C37"/>
    <mergeCell ref="D32:H32"/>
    <mergeCell ref="I32:M32"/>
    <mergeCell ref="I33:M33"/>
    <mergeCell ref="I34:M34"/>
    <mergeCell ref="I35:M35"/>
    <mergeCell ref="I36:M36"/>
    <mergeCell ref="I37:M37"/>
    <mergeCell ref="B25:C29"/>
    <mergeCell ref="B51:D51"/>
    <mergeCell ref="F48:H48"/>
    <mergeCell ref="I48:M48"/>
    <mergeCell ref="I47:M47"/>
    <mergeCell ref="B38:C41"/>
    <mergeCell ref="I38:M38"/>
    <mergeCell ref="D39:E41"/>
    <mergeCell ref="F39:H39"/>
    <mergeCell ref="I39:M39"/>
    <mergeCell ref="F40:H40"/>
    <mergeCell ref="I40:M40"/>
    <mergeCell ref="F41:H41"/>
    <mergeCell ref="I41:M41"/>
    <mergeCell ref="I49:M49"/>
    <mergeCell ref="I51:M51"/>
    <mergeCell ref="B45:C48"/>
    <mergeCell ref="I64:M64"/>
    <mergeCell ref="B53:C56"/>
    <mergeCell ref="B59:C63"/>
    <mergeCell ref="I56:M56"/>
    <mergeCell ref="I53:M53"/>
    <mergeCell ref="I59:M59"/>
    <mergeCell ref="I62:M62"/>
    <mergeCell ref="I63:M63"/>
    <mergeCell ref="D53:E55"/>
    <mergeCell ref="F53:H53"/>
    <mergeCell ref="F54:H54"/>
    <mergeCell ref="I54:M54"/>
    <mergeCell ref="F55:H55"/>
    <mergeCell ref="I55:M55"/>
    <mergeCell ref="D59:E61"/>
    <mergeCell ref="F59:H59"/>
    <mergeCell ref="F60:H60"/>
    <mergeCell ref="I60:M60"/>
    <mergeCell ref="F61:H61"/>
    <mergeCell ref="I61:M61"/>
    <mergeCell ref="I57:M57"/>
  </mergeCells>
  <phoneticPr fontId="4"/>
  <conditionalFormatting sqref="A23:XFD64">
    <cfRule type="expression" dxfId="21" priority="1">
      <formula>$I$15="オ"</formula>
    </cfRule>
  </conditionalFormatting>
  <conditionalFormatting sqref="D7:N7 I21:N21">
    <cfRule type="expression" dxfId="20" priority="2">
      <formula>D7=""</formula>
    </cfRule>
  </conditionalFormatting>
  <dataValidations count="6">
    <dataValidation imeMode="disabled" allowBlank="1" showInputMessage="1" showErrorMessage="1" sqref="I25:M25" xr:uid="{A40AB6ED-54DD-4EB1-A024-B354F26A29EF}"/>
    <dataValidation type="whole" imeMode="disabled" operator="greaterThanOrEqual" allowBlank="1" showInputMessage="1" showErrorMessage="1" error="整数を入力してください" sqref="I29:M30 J26:J28 M26:M28 I32:M38 I51:M51 I47:M49 I44:M45 I40:M42 I54:M57 I60:M64" xr:uid="{2A57A8FF-467B-4C27-B227-D215E6099574}">
      <formula1>0</formula1>
    </dataValidation>
    <dataValidation imeMode="fullKatakana" allowBlank="1" showInputMessage="1" showErrorMessage="1" promptTitle="法人名カナ" prompt="法人名をカナで入力してください" sqref="D7:N7" xr:uid="{09C7BBF9-66F8-454E-A4AD-486742E1B716}"/>
    <dataValidation imeMode="disabled" operator="greaterThanOrEqual" allowBlank="1" showInputMessage="1" showErrorMessage="1" error="整数を入力してください" sqref="I39:M39 I46:M46 I53:M53 I59:M59" xr:uid="{1E6C243E-9867-4C8D-9F24-19A6AD81C8BD}"/>
    <dataValidation type="list" allowBlank="1" showInputMessage="1" showErrorMessage="1" sqref="I15" xr:uid="{E5ECB985-8B73-4368-8041-885CE3A6922E}">
      <formula1>$Q$2:$Q$6</formula1>
    </dataValidation>
    <dataValidation type="list" allowBlank="1" showInputMessage="1" showErrorMessage="1" sqref="I21" xr:uid="{FA42254F-3277-44D3-9ED3-AC93AB16027B}">
      <formula1>$R$2:$R$3</formula1>
    </dataValidation>
  </dataValidations>
  <printOptions horizontalCentered="1" verticalCentered="1"/>
  <pageMargins left="0.70866141732283472" right="0.70866141732283472" top="0.35433070866141736" bottom="0.15748031496062992" header="0.11811023622047245" footer="0.11811023622047245"/>
  <pageSetup paperSize="9" scale="74" fitToWidth="0" fitToHeight="0" pageOrder="overThenDown"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1F11E-C09F-4C0D-9694-B63303B21E1D}">
  <sheetPr codeName="Sheet3">
    <tabColor theme="9" tint="0.39997558519241921"/>
  </sheetPr>
  <dimension ref="B1:V319"/>
  <sheetViews>
    <sheetView showGridLines="0" zoomScaleNormal="100" zoomScaleSheetLayoutView="100" workbookViewId="0">
      <pane ySplit="4" topLeftCell="A5" activePane="bottomLeft" state="frozen"/>
      <selection activeCell="P13" sqref="P13"/>
      <selection pane="bottomLeft" activeCell="D6" sqref="D6:F6"/>
    </sheetView>
  </sheetViews>
  <sheetFormatPr defaultColWidth="9" defaultRowHeight="18" customHeight="1" x14ac:dyDescent="0.15"/>
  <cols>
    <col min="1" max="1" width="1" style="51" customWidth="1"/>
    <col min="2" max="3" width="10.625" style="51" customWidth="1"/>
    <col min="4" max="7" width="13.875" style="51" customWidth="1"/>
    <col min="8" max="8" width="3.125" style="51" customWidth="1"/>
    <col min="9" max="9" width="5.75" style="51" customWidth="1"/>
    <col min="10" max="10" width="5.25" style="182" customWidth="1"/>
    <col min="11" max="11" width="4.875" style="51" customWidth="1"/>
    <col min="12" max="12" width="5.75" style="51" customWidth="1"/>
    <col min="13" max="13" width="5.25" style="182" customWidth="1"/>
    <col min="14" max="14" width="4.875" style="51" customWidth="1"/>
    <col min="15" max="15" width="1" style="51" customWidth="1"/>
    <col min="16" max="19" width="9" style="51"/>
    <col min="20" max="20" width="9.5" style="37" hidden="1" customWidth="1"/>
    <col min="21" max="21" width="9" style="112" hidden="1" customWidth="1"/>
    <col min="22" max="22" width="9" style="114" hidden="1" customWidth="1"/>
    <col min="23" max="16384" width="9" style="51"/>
  </cols>
  <sheetData>
    <row r="1" spans="2:22" ht="5.0999999999999996" customHeight="1" x14ac:dyDescent="0.15">
      <c r="G1" s="586" t="s">
        <v>522</v>
      </c>
      <c r="H1" s="586"/>
      <c r="I1" s="586"/>
      <c r="J1" s="586"/>
      <c r="K1" s="586"/>
      <c r="L1" s="586"/>
      <c r="M1" s="586"/>
      <c r="N1" s="586"/>
      <c r="O1" s="586"/>
      <c r="P1" s="586"/>
      <c r="Q1" s="586"/>
      <c r="R1" s="586"/>
      <c r="S1" s="586"/>
      <c r="T1" s="36" t="s">
        <v>113</v>
      </c>
      <c r="V1" s="136" t="s">
        <v>297</v>
      </c>
    </row>
    <row r="2" spans="2:22" s="103" customFormat="1" ht="21.95" customHeight="1" x14ac:dyDescent="0.15">
      <c r="B2" s="201" t="s">
        <v>265</v>
      </c>
      <c r="C2" s="202" t="s">
        <v>266</v>
      </c>
      <c r="D2" s="202" t="s">
        <v>267</v>
      </c>
      <c r="E2" s="202" t="s">
        <v>268</v>
      </c>
      <c r="F2" s="203" t="s">
        <v>269</v>
      </c>
      <c r="G2" s="586"/>
      <c r="H2" s="586"/>
      <c r="I2" s="586"/>
      <c r="J2" s="586"/>
      <c r="K2" s="586"/>
      <c r="L2" s="586"/>
      <c r="M2" s="586"/>
      <c r="N2" s="586"/>
      <c r="O2" s="586"/>
      <c r="P2" s="586"/>
      <c r="Q2" s="586"/>
      <c r="R2" s="586"/>
      <c r="S2" s="586"/>
      <c r="T2" s="115" t="s">
        <v>114</v>
      </c>
      <c r="U2" s="113" t="s">
        <v>271</v>
      </c>
      <c r="V2" s="137" t="s">
        <v>298</v>
      </c>
    </row>
    <row r="3" spans="2:22" s="103" customFormat="1" ht="2.4500000000000002" customHeight="1" x14ac:dyDescent="0.15">
      <c r="G3" s="586"/>
      <c r="H3" s="586"/>
      <c r="I3" s="586"/>
      <c r="J3" s="586"/>
      <c r="K3" s="586"/>
      <c r="L3" s="586"/>
      <c r="M3" s="586"/>
      <c r="N3" s="586"/>
      <c r="O3" s="586"/>
      <c r="P3" s="586"/>
      <c r="Q3" s="586"/>
      <c r="R3" s="586"/>
      <c r="S3" s="586"/>
      <c r="T3" s="115" t="s">
        <v>115</v>
      </c>
      <c r="U3" s="113" t="s">
        <v>272</v>
      </c>
      <c r="V3" s="137" t="s">
        <v>299</v>
      </c>
    </row>
    <row r="4" spans="2:22" ht="2.4500000000000002" customHeight="1" thickBot="1" x14ac:dyDescent="0.2">
      <c r="T4" s="37" t="s">
        <v>116</v>
      </c>
      <c r="U4" s="112" t="s">
        <v>273</v>
      </c>
      <c r="V4" s="137" t="s">
        <v>300</v>
      </c>
    </row>
    <row r="5" spans="2:22" ht="18" customHeight="1" thickBot="1" x14ac:dyDescent="0.2">
      <c r="B5" s="52" t="s">
        <v>441</v>
      </c>
      <c r="C5" s="53"/>
      <c r="D5" s="53"/>
      <c r="E5" s="53"/>
      <c r="F5" s="53"/>
      <c r="G5" s="53"/>
      <c r="H5" s="53"/>
      <c r="I5" s="53"/>
      <c r="J5" s="183"/>
      <c r="K5" s="54"/>
      <c r="L5" s="54"/>
      <c r="M5" s="183"/>
      <c r="N5" s="55"/>
      <c r="T5" s="37" t="s">
        <v>117</v>
      </c>
      <c r="U5" s="112" t="s">
        <v>274</v>
      </c>
      <c r="V5" s="137" t="s">
        <v>301</v>
      </c>
    </row>
    <row r="6" spans="2:22" ht="18" customHeight="1" x14ac:dyDescent="0.15">
      <c r="B6" s="563" t="s">
        <v>202</v>
      </c>
      <c r="C6" s="109" t="s">
        <v>203</v>
      </c>
      <c r="D6" s="547"/>
      <c r="E6" s="548"/>
      <c r="F6" s="548"/>
      <c r="G6" s="549"/>
      <c r="H6" s="549"/>
      <c r="I6" s="549"/>
      <c r="J6" s="549"/>
      <c r="K6" s="549"/>
      <c r="L6" s="549"/>
      <c r="M6" s="549"/>
      <c r="N6" s="550"/>
      <c r="T6" s="37" t="s">
        <v>118</v>
      </c>
      <c r="U6" s="112" t="s">
        <v>275</v>
      </c>
      <c r="V6" s="137" t="s">
        <v>302</v>
      </c>
    </row>
    <row r="7" spans="2:22" ht="18" customHeight="1" x14ac:dyDescent="0.15">
      <c r="B7" s="564"/>
      <c r="C7" s="106" t="s">
        <v>204</v>
      </c>
      <c r="D7" s="551"/>
      <c r="E7" s="552"/>
      <c r="F7" s="552"/>
      <c r="G7" s="552"/>
      <c r="H7" s="552"/>
      <c r="I7" s="552"/>
      <c r="J7" s="552"/>
      <c r="K7" s="552"/>
      <c r="L7" s="552"/>
      <c r="M7" s="552"/>
      <c r="N7" s="553"/>
      <c r="T7" s="37" t="s">
        <v>119</v>
      </c>
    </row>
    <row r="8" spans="2:22" ht="18" customHeight="1" x14ac:dyDescent="0.15">
      <c r="B8" s="564"/>
      <c r="C8" s="57" t="s">
        <v>342</v>
      </c>
      <c r="D8" s="551"/>
      <c r="E8" s="552"/>
      <c r="F8" s="552"/>
      <c r="G8" s="552"/>
      <c r="H8" s="552"/>
      <c r="I8" s="552"/>
      <c r="J8" s="552"/>
      <c r="K8" s="552"/>
      <c r="L8" s="552"/>
      <c r="M8" s="552"/>
      <c r="N8" s="553"/>
      <c r="T8" s="37" t="s">
        <v>120</v>
      </c>
    </row>
    <row r="9" spans="2:22" ht="18" customHeight="1" x14ac:dyDescent="0.15">
      <c r="B9" s="565"/>
      <c r="C9" s="106" t="s">
        <v>205</v>
      </c>
      <c r="D9" s="554"/>
      <c r="E9" s="555"/>
      <c r="F9" s="555"/>
      <c r="G9" s="555"/>
      <c r="H9" s="555"/>
      <c r="I9" s="555"/>
      <c r="J9" s="555"/>
      <c r="K9" s="555"/>
      <c r="L9" s="555"/>
      <c r="M9" s="555"/>
      <c r="N9" s="556"/>
      <c r="T9" s="37" t="s">
        <v>121</v>
      </c>
    </row>
    <row r="10" spans="2:22" ht="18" customHeight="1" x14ac:dyDescent="0.15">
      <c r="B10" s="498" t="s">
        <v>206</v>
      </c>
      <c r="C10" s="110" t="s">
        <v>207</v>
      </c>
      <c r="D10" s="557"/>
      <c r="E10" s="558"/>
      <c r="F10" s="558"/>
      <c r="G10" s="558"/>
      <c r="H10" s="558"/>
      <c r="I10" s="558"/>
      <c r="J10" s="558"/>
      <c r="K10" s="558"/>
      <c r="L10" s="558"/>
      <c r="M10" s="558"/>
      <c r="N10" s="559"/>
      <c r="T10" s="37" t="s">
        <v>122</v>
      </c>
    </row>
    <row r="11" spans="2:22" ht="18" customHeight="1" x14ac:dyDescent="0.15">
      <c r="B11" s="502"/>
      <c r="C11" s="58" t="s">
        <v>208</v>
      </c>
      <c r="D11" s="551"/>
      <c r="E11" s="552"/>
      <c r="F11" s="555"/>
      <c r="G11" s="555"/>
      <c r="H11" s="555"/>
      <c r="I11" s="552"/>
      <c r="J11" s="552"/>
      <c r="K11" s="552"/>
      <c r="L11" s="552"/>
      <c r="M11" s="552"/>
      <c r="N11" s="553"/>
      <c r="T11" s="37" t="s">
        <v>123</v>
      </c>
    </row>
    <row r="12" spans="2:22" ht="18" customHeight="1" x14ac:dyDescent="0.15">
      <c r="B12" s="498" t="s">
        <v>209</v>
      </c>
      <c r="C12" s="499"/>
      <c r="D12" s="93" t="s">
        <v>210</v>
      </c>
      <c r="E12" s="107"/>
      <c r="F12" s="526" t="s">
        <v>211</v>
      </c>
      <c r="G12" s="526"/>
      <c r="H12" s="526"/>
      <c r="I12" s="93" t="s">
        <v>258</v>
      </c>
      <c r="J12" s="184"/>
      <c r="K12" s="94"/>
      <c r="L12" s="94"/>
      <c r="M12" s="184"/>
      <c r="N12" s="111"/>
      <c r="T12" s="37" t="s">
        <v>124</v>
      </c>
    </row>
    <row r="13" spans="2:22" ht="18" customHeight="1" x14ac:dyDescent="0.15">
      <c r="B13" s="502"/>
      <c r="C13" s="503"/>
      <c r="D13" s="560"/>
      <c r="E13" s="561"/>
      <c r="F13" s="562"/>
      <c r="G13" s="562"/>
      <c r="H13" s="562"/>
      <c r="I13" s="583"/>
      <c r="J13" s="584"/>
      <c r="K13" s="584"/>
      <c r="L13" s="584"/>
      <c r="M13" s="584"/>
      <c r="N13" s="585"/>
      <c r="T13" s="37" t="s">
        <v>125</v>
      </c>
    </row>
    <row r="14" spans="2:22" ht="18" customHeight="1" x14ac:dyDescent="0.15">
      <c r="B14" s="481" t="s">
        <v>263</v>
      </c>
      <c r="C14" s="575" t="s">
        <v>260</v>
      </c>
      <c r="D14" s="93" t="s">
        <v>264</v>
      </c>
      <c r="E14" s="107"/>
      <c r="F14" s="526" t="s">
        <v>257</v>
      </c>
      <c r="G14" s="526"/>
      <c r="H14" s="526"/>
      <c r="I14" s="60" t="s">
        <v>259</v>
      </c>
      <c r="J14" s="185"/>
      <c r="K14" s="61"/>
      <c r="L14" s="61"/>
      <c r="M14" s="185"/>
      <c r="N14" s="62"/>
      <c r="T14" s="37" t="s">
        <v>126</v>
      </c>
    </row>
    <row r="15" spans="2:22" ht="18" customHeight="1" x14ac:dyDescent="0.15">
      <c r="B15" s="482"/>
      <c r="C15" s="576"/>
      <c r="D15" s="560"/>
      <c r="E15" s="561"/>
      <c r="F15" s="562"/>
      <c r="G15" s="562"/>
      <c r="H15" s="562"/>
      <c r="I15" s="583"/>
      <c r="J15" s="584"/>
      <c r="K15" s="584"/>
      <c r="L15" s="584"/>
      <c r="M15" s="584"/>
      <c r="N15" s="585"/>
      <c r="T15" s="37" t="s">
        <v>127</v>
      </c>
    </row>
    <row r="16" spans="2:22" ht="18" customHeight="1" x14ac:dyDescent="0.15">
      <c r="B16" s="482"/>
      <c r="C16" s="63" t="s">
        <v>261</v>
      </c>
      <c r="D16" s="577"/>
      <c r="E16" s="578"/>
      <c r="F16" s="578"/>
      <c r="G16" s="578"/>
      <c r="H16" s="578"/>
      <c r="I16" s="578"/>
      <c r="J16" s="578"/>
      <c r="K16" s="578"/>
      <c r="L16" s="578"/>
      <c r="M16" s="578"/>
      <c r="N16" s="579"/>
      <c r="T16" s="37" t="s">
        <v>128</v>
      </c>
    </row>
    <row r="17" spans="2:20" ht="18" customHeight="1" x14ac:dyDescent="0.15">
      <c r="B17" s="483"/>
      <c r="C17" s="108" t="s">
        <v>262</v>
      </c>
      <c r="D17" s="580"/>
      <c r="E17" s="581"/>
      <c r="F17" s="581"/>
      <c r="G17" s="581"/>
      <c r="H17" s="581"/>
      <c r="I17" s="581"/>
      <c r="J17" s="581"/>
      <c r="K17" s="581"/>
      <c r="L17" s="581"/>
      <c r="M17" s="581"/>
      <c r="N17" s="582"/>
      <c r="T17" s="37" t="s">
        <v>129</v>
      </c>
    </row>
    <row r="18" spans="2:20" ht="18" customHeight="1" x14ac:dyDescent="0.15">
      <c r="B18" s="498" t="s">
        <v>213</v>
      </c>
      <c r="C18" s="499"/>
      <c r="D18" s="513" t="s">
        <v>270</v>
      </c>
      <c r="E18" s="514"/>
      <c r="F18" s="514"/>
      <c r="G18" s="514"/>
      <c r="H18" s="515"/>
      <c r="I18" s="571"/>
      <c r="J18" s="572"/>
      <c r="K18" s="572"/>
      <c r="L18" s="572"/>
      <c r="M18" s="572"/>
      <c r="N18" s="573"/>
      <c r="T18" s="37" t="s">
        <v>130</v>
      </c>
    </row>
    <row r="19" spans="2:20" ht="18" customHeight="1" x14ac:dyDescent="0.15">
      <c r="B19" s="500"/>
      <c r="C19" s="501"/>
      <c r="D19" s="504" t="s">
        <v>215</v>
      </c>
      <c r="E19" s="505"/>
      <c r="F19" s="505"/>
      <c r="G19" s="505"/>
      <c r="H19" s="505"/>
      <c r="I19" s="505"/>
      <c r="J19" s="505"/>
      <c r="K19" s="505"/>
      <c r="L19" s="505"/>
      <c r="M19" s="505"/>
      <c r="N19" s="506"/>
      <c r="T19" s="37" t="s">
        <v>131</v>
      </c>
    </row>
    <row r="20" spans="2:20" ht="18" customHeight="1" x14ac:dyDescent="0.15">
      <c r="B20" s="500"/>
      <c r="C20" s="501"/>
      <c r="D20" s="507"/>
      <c r="E20" s="508"/>
      <c r="F20" s="508"/>
      <c r="G20" s="508"/>
      <c r="H20" s="508"/>
      <c r="I20" s="508"/>
      <c r="J20" s="508"/>
      <c r="K20" s="508"/>
      <c r="L20" s="508"/>
      <c r="M20" s="508"/>
      <c r="N20" s="509"/>
      <c r="T20" s="37" t="s">
        <v>132</v>
      </c>
    </row>
    <row r="21" spans="2:20" ht="18" customHeight="1" x14ac:dyDescent="0.15">
      <c r="B21" s="500"/>
      <c r="C21" s="501"/>
      <c r="D21" s="507"/>
      <c r="E21" s="508"/>
      <c r="F21" s="508"/>
      <c r="G21" s="508"/>
      <c r="H21" s="508"/>
      <c r="I21" s="508"/>
      <c r="J21" s="508"/>
      <c r="K21" s="508"/>
      <c r="L21" s="508"/>
      <c r="M21" s="508"/>
      <c r="N21" s="509"/>
      <c r="T21" s="37" t="s">
        <v>133</v>
      </c>
    </row>
    <row r="22" spans="2:20" ht="18" customHeight="1" x14ac:dyDescent="0.15">
      <c r="B22" s="500"/>
      <c r="C22" s="501"/>
      <c r="D22" s="507"/>
      <c r="E22" s="508"/>
      <c r="F22" s="508"/>
      <c r="G22" s="508"/>
      <c r="H22" s="508"/>
      <c r="I22" s="508"/>
      <c r="J22" s="508"/>
      <c r="K22" s="508"/>
      <c r="L22" s="508"/>
      <c r="M22" s="508"/>
      <c r="N22" s="509"/>
      <c r="T22" s="37" t="s">
        <v>134</v>
      </c>
    </row>
    <row r="23" spans="2:20" ht="18" customHeight="1" thickBot="1" x14ac:dyDescent="0.2">
      <c r="B23" s="566"/>
      <c r="C23" s="567"/>
      <c r="D23" s="568"/>
      <c r="E23" s="569"/>
      <c r="F23" s="569"/>
      <c r="G23" s="569"/>
      <c r="H23" s="569"/>
      <c r="I23" s="569"/>
      <c r="J23" s="569"/>
      <c r="K23" s="569"/>
      <c r="L23" s="569"/>
      <c r="M23" s="569"/>
      <c r="N23" s="570"/>
      <c r="T23" s="37" t="s">
        <v>135</v>
      </c>
    </row>
    <row r="24" spans="2:20" ht="27.95" hidden="1" customHeight="1" thickBot="1" x14ac:dyDescent="0.2">
      <c r="T24" s="37" t="s">
        <v>136</v>
      </c>
    </row>
    <row r="25" spans="2:20" ht="18" customHeight="1" thickBot="1" x14ac:dyDescent="0.2">
      <c r="B25" s="64" t="s">
        <v>452</v>
      </c>
      <c r="C25" s="53"/>
      <c r="D25" s="53"/>
      <c r="E25" s="53"/>
      <c r="F25" s="53"/>
      <c r="G25" s="53"/>
      <c r="H25" s="53"/>
      <c r="I25" s="53"/>
      <c r="J25" s="183"/>
      <c r="K25" s="54"/>
      <c r="L25" s="54"/>
      <c r="M25" s="183"/>
      <c r="N25" s="55"/>
      <c r="T25" s="37" t="s">
        <v>137</v>
      </c>
    </row>
    <row r="26" spans="2:20" ht="18" customHeight="1" x14ac:dyDescent="0.15">
      <c r="B26" s="65" t="s">
        <v>219</v>
      </c>
      <c r="C26" s="66"/>
      <c r="D26" s="66"/>
      <c r="E26" s="66"/>
      <c r="F26" s="66"/>
      <c r="G26" s="66"/>
      <c r="H26" s="66"/>
      <c r="I26" s="66"/>
      <c r="J26" s="186"/>
      <c r="K26" s="66"/>
      <c r="L26" s="66"/>
      <c r="M26" s="186"/>
      <c r="N26" s="67"/>
      <c r="T26" s="37" t="s">
        <v>138</v>
      </c>
    </row>
    <row r="27" spans="2:20" ht="18" customHeight="1" x14ac:dyDescent="0.15">
      <c r="B27" s="473" t="s">
        <v>475</v>
      </c>
      <c r="C27" s="474"/>
      <c r="D27" s="68" t="s">
        <v>220</v>
      </c>
      <c r="E27" s="69"/>
      <c r="F27" s="69"/>
      <c r="G27" s="69"/>
      <c r="H27" s="69"/>
      <c r="I27" s="494" t="str">
        <f>IF(SUM(J28:J30)+SUM(M28:M30)=0,"",SUM(J28:J30)+SUM(M28:M30))</f>
        <v/>
      </c>
      <c r="J27" s="495"/>
      <c r="K27" s="495"/>
      <c r="L27" s="495"/>
      <c r="M27" s="495"/>
      <c r="N27" s="70" t="s">
        <v>221</v>
      </c>
      <c r="P27" s="133" t="s">
        <v>340</v>
      </c>
      <c r="Q27" s="133"/>
      <c r="T27" s="37" t="s">
        <v>139</v>
      </c>
    </row>
    <row r="28" spans="2:20" ht="18" customHeight="1" x14ac:dyDescent="0.15">
      <c r="B28" s="475"/>
      <c r="C28" s="476"/>
      <c r="D28" s="71" t="s">
        <v>222</v>
      </c>
      <c r="E28" s="71"/>
      <c r="F28" s="71"/>
      <c r="G28" s="71"/>
      <c r="H28" s="71"/>
      <c r="I28" s="72" t="s">
        <v>223</v>
      </c>
      <c r="J28" s="172"/>
      <c r="K28" s="73" t="s">
        <v>221</v>
      </c>
      <c r="L28" s="74" t="s">
        <v>224</v>
      </c>
      <c r="M28" s="172"/>
      <c r="N28" s="75" t="s">
        <v>221</v>
      </c>
      <c r="T28" s="37" t="s">
        <v>140</v>
      </c>
    </row>
    <row r="29" spans="2:20" ht="18" customHeight="1" x14ac:dyDescent="0.15">
      <c r="B29" s="475"/>
      <c r="C29" s="476"/>
      <c r="D29" s="496" t="s">
        <v>225</v>
      </c>
      <c r="E29" s="76" t="s">
        <v>226</v>
      </c>
      <c r="F29" s="77"/>
      <c r="G29" s="71"/>
      <c r="H29" s="71"/>
      <c r="I29" s="72" t="s">
        <v>223</v>
      </c>
      <c r="J29" s="172"/>
      <c r="K29" s="73" t="s">
        <v>221</v>
      </c>
      <c r="L29" s="74" t="s">
        <v>224</v>
      </c>
      <c r="M29" s="172"/>
      <c r="N29" s="75" t="s">
        <v>221</v>
      </c>
      <c r="P29"/>
      <c r="Q29"/>
      <c r="T29" s="37" t="s">
        <v>141</v>
      </c>
    </row>
    <row r="30" spans="2:20" ht="18" customHeight="1" x14ac:dyDescent="0.15">
      <c r="B30" s="475"/>
      <c r="C30" s="476"/>
      <c r="D30" s="497"/>
      <c r="E30" s="78" t="s">
        <v>227</v>
      </c>
      <c r="F30" s="79"/>
      <c r="G30" s="80"/>
      <c r="H30" s="80"/>
      <c r="I30" s="81" t="s">
        <v>223</v>
      </c>
      <c r="J30" s="187"/>
      <c r="K30" s="82" t="s">
        <v>221</v>
      </c>
      <c r="L30" s="83" t="s">
        <v>224</v>
      </c>
      <c r="M30" s="187"/>
      <c r="N30" s="84" t="s">
        <v>221</v>
      </c>
      <c r="P30"/>
      <c r="Q30"/>
      <c r="T30" s="37" t="s">
        <v>142</v>
      </c>
    </row>
    <row r="31" spans="2:20" ht="18" customHeight="1" x14ac:dyDescent="0.15">
      <c r="B31" s="477"/>
      <c r="C31" s="478"/>
      <c r="D31" s="85" t="s">
        <v>228</v>
      </c>
      <c r="E31" s="86"/>
      <c r="F31" s="86"/>
      <c r="G31" s="86"/>
      <c r="H31" s="86"/>
      <c r="I31" s="447"/>
      <c r="J31" s="448"/>
      <c r="K31" s="448"/>
      <c r="L31" s="448"/>
      <c r="M31" s="448"/>
      <c r="N31" s="87" t="s">
        <v>229</v>
      </c>
      <c r="P31"/>
      <c r="Q31"/>
      <c r="T31" s="37" t="s">
        <v>143</v>
      </c>
    </row>
    <row r="32" spans="2:20" ht="18" customHeight="1" thickBot="1" x14ac:dyDescent="0.2">
      <c r="B32" s="88" t="s">
        <v>230</v>
      </c>
      <c r="C32" s="89"/>
      <c r="D32" s="89"/>
      <c r="E32" s="89"/>
      <c r="F32" s="89"/>
      <c r="G32" s="89"/>
      <c r="H32" s="90" t="s">
        <v>231</v>
      </c>
      <c r="I32" s="440"/>
      <c r="J32" s="441"/>
      <c r="K32" s="441"/>
      <c r="L32" s="441"/>
      <c r="M32" s="441"/>
      <c r="N32" s="91" t="s">
        <v>221</v>
      </c>
      <c r="P32"/>
      <c r="Q32"/>
      <c r="T32" s="37" t="s">
        <v>144</v>
      </c>
    </row>
    <row r="33" spans="2:20" ht="18" customHeight="1" thickTop="1" x14ac:dyDescent="0.15">
      <c r="B33" s="486" t="s">
        <v>232</v>
      </c>
      <c r="C33" s="487"/>
      <c r="D33" s="487"/>
      <c r="E33" s="487"/>
      <c r="F33" s="487"/>
      <c r="G33" s="487"/>
      <c r="H33" s="487"/>
      <c r="I33" s="487"/>
      <c r="J33" s="487"/>
      <c r="K33" s="487"/>
      <c r="L33" s="487"/>
      <c r="M33" s="487"/>
      <c r="N33" s="488"/>
      <c r="P33"/>
      <c r="Q33"/>
      <c r="T33" s="37" t="s">
        <v>145</v>
      </c>
    </row>
    <row r="34" spans="2:20" ht="18" customHeight="1" x14ac:dyDescent="0.15">
      <c r="B34" s="473" t="s">
        <v>233</v>
      </c>
      <c r="C34" s="474"/>
      <c r="D34" s="489" t="s">
        <v>234</v>
      </c>
      <c r="E34" s="490"/>
      <c r="F34" s="490"/>
      <c r="G34" s="490"/>
      <c r="H34" s="491"/>
      <c r="I34" s="453"/>
      <c r="J34" s="454"/>
      <c r="K34" s="454"/>
      <c r="L34" s="454"/>
      <c r="M34" s="454"/>
      <c r="N34" s="92" t="s">
        <v>235</v>
      </c>
      <c r="P34"/>
      <c r="Q34"/>
      <c r="T34" s="37" t="s">
        <v>146</v>
      </c>
    </row>
    <row r="35" spans="2:20" ht="18" customHeight="1" x14ac:dyDescent="0.15">
      <c r="B35" s="475"/>
      <c r="C35" s="476"/>
      <c r="D35" s="68" t="s">
        <v>236</v>
      </c>
      <c r="E35" s="69"/>
      <c r="F35" s="69"/>
      <c r="G35" s="69"/>
      <c r="H35" s="69"/>
      <c r="I35" s="492"/>
      <c r="J35" s="493"/>
      <c r="K35" s="493"/>
      <c r="L35" s="493"/>
      <c r="M35" s="493"/>
      <c r="N35" s="245" t="s">
        <v>235</v>
      </c>
      <c r="P35"/>
      <c r="Q35"/>
      <c r="T35" s="37" t="s">
        <v>147</v>
      </c>
    </row>
    <row r="36" spans="2:20" ht="18" customHeight="1" x14ac:dyDescent="0.15">
      <c r="B36" s="475"/>
      <c r="C36" s="476"/>
      <c r="D36" s="246" t="s">
        <v>237</v>
      </c>
      <c r="E36" s="71"/>
      <c r="F36" s="71"/>
      <c r="G36" s="71"/>
      <c r="H36" s="71"/>
      <c r="I36" s="438"/>
      <c r="J36" s="439"/>
      <c r="K36" s="439"/>
      <c r="L36" s="439"/>
      <c r="M36" s="439"/>
      <c r="N36" s="75" t="s">
        <v>235</v>
      </c>
      <c r="P36"/>
      <c r="Q36"/>
      <c r="T36" s="37" t="s">
        <v>148</v>
      </c>
    </row>
    <row r="37" spans="2:20" ht="18" customHeight="1" x14ac:dyDescent="0.15">
      <c r="B37" s="475"/>
      <c r="C37" s="476"/>
      <c r="D37" s="246" t="s">
        <v>238</v>
      </c>
      <c r="E37" s="71"/>
      <c r="F37" s="71"/>
      <c r="G37" s="71"/>
      <c r="H37" s="71"/>
      <c r="I37" s="438"/>
      <c r="J37" s="439"/>
      <c r="K37" s="439"/>
      <c r="L37" s="439"/>
      <c r="M37" s="439"/>
      <c r="N37" s="75" t="s">
        <v>235</v>
      </c>
      <c r="P37"/>
      <c r="Q37"/>
      <c r="T37" s="37" t="s">
        <v>149</v>
      </c>
    </row>
    <row r="38" spans="2:20" ht="18" customHeight="1" x14ac:dyDescent="0.15">
      <c r="B38" s="475"/>
      <c r="C38" s="476"/>
      <c r="D38" s="246" t="s">
        <v>239</v>
      </c>
      <c r="E38" s="71"/>
      <c r="F38" s="71"/>
      <c r="G38" s="71"/>
      <c r="H38" s="71"/>
      <c r="I38" s="438"/>
      <c r="J38" s="439"/>
      <c r="K38" s="439"/>
      <c r="L38" s="439"/>
      <c r="M38" s="439"/>
      <c r="N38" s="75" t="s">
        <v>235</v>
      </c>
      <c r="P38"/>
      <c r="Q38"/>
      <c r="T38" s="37" t="s">
        <v>150</v>
      </c>
    </row>
    <row r="39" spans="2:20" ht="18" customHeight="1" x14ac:dyDescent="0.15">
      <c r="B39" s="477"/>
      <c r="C39" s="478"/>
      <c r="D39" s="247" t="s">
        <v>240</v>
      </c>
      <c r="E39" s="86"/>
      <c r="F39" s="86"/>
      <c r="G39" s="86"/>
      <c r="H39" s="86"/>
      <c r="I39" s="447"/>
      <c r="J39" s="448"/>
      <c r="K39" s="448"/>
      <c r="L39" s="448"/>
      <c r="M39" s="448"/>
      <c r="N39" s="87" t="s">
        <v>235</v>
      </c>
      <c r="P39"/>
      <c r="Q39"/>
      <c r="T39" s="37" t="s">
        <v>151</v>
      </c>
    </row>
    <row r="40" spans="2:20" ht="18" customHeight="1" x14ac:dyDescent="0.15">
      <c r="B40" s="473" t="s">
        <v>345</v>
      </c>
      <c r="C40" s="474"/>
      <c r="D40" s="60" t="s">
        <v>241</v>
      </c>
      <c r="E40" s="61"/>
      <c r="F40" s="61"/>
      <c r="G40" s="61"/>
      <c r="H40" s="61"/>
      <c r="I40" s="453"/>
      <c r="J40" s="454"/>
      <c r="K40" s="454"/>
      <c r="L40" s="454"/>
      <c r="M40" s="454"/>
      <c r="N40" s="92" t="s">
        <v>242</v>
      </c>
      <c r="P40"/>
      <c r="Q40"/>
      <c r="T40" s="37" t="s">
        <v>152</v>
      </c>
    </row>
    <row r="41" spans="2:20" ht="18" customHeight="1" x14ac:dyDescent="0.15">
      <c r="B41" s="475"/>
      <c r="C41" s="476"/>
      <c r="D41" s="455" t="s">
        <v>243</v>
      </c>
      <c r="E41" s="456"/>
      <c r="F41" s="461" t="s">
        <v>244</v>
      </c>
      <c r="G41" s="462"/>
      <c r="H41" s="463"/>
      <c r="I41" s="449" t="str">
        <f>IF(SUM(I42:M43)=0,"",SUM(I42:M43))</f>
        <v/>
      </c>
      <c r="J41" s="450"/>
      <c r="K41" s="450"/>
      <c r="L41" s="450"/>
      <c r="M41" s="450"/>
      <c r="N41" s="95" t="s">
        <v>245</v>
      </c>
      <c r="P41"/>
      <c r="Q41"/>
      <c r="T41" s="37" t="s">
        <v>153</v>
      </c>
    </row>
    <row r="42" spans="2:20" ht="18" customHeight="1" x14ac:dyDescent="0.15">
      <c r="B42" s="475"/>
      <c r="C42" s="476"/>
      <c r="D42" s="457"/>
      <c r="E42" s="458"/>
      <c r="F42" s="435" t="s">
        <v>246</v>
      </c>
      <c r="G42" s="436"/>
      <c r="H42" s="437"/>
      <c r="I42" s="438"/>
      <c r="J42" s="439"/>
      <c r="K42" s="439"/>
      <c r="L42" s="439"/>
      <c r="M42" s="439"/>
      <c r="N42" s="75" t="s">
        <v>245</v>
      </c>
      <c r="P42"/>
      <c r="Q42"/>
      <c r="T42" s="37" t="s">
        <v>154</v>
      </c>
    </row>
    <row r="43" spans="2:20" ht="18" customHeight="1" x14ac:dyDescent="0.15">
      <c r="B43" s="477"/>
      <c r="C43" s="478"/>
      <c r="D43" s="459"/>
      <c r="E43" s="460"/>
      <c r="F43" s="464" t="s">
        <v>247</v>
      </c>
      <c r="G43" s="465"/>
      <c r="H43" s="466"/>
      <c r="I43" s="447"/>
      <c r="J43" s="448"/>
      <c r="K43" s="448"/>
      <c r="L43" s="448"/>
      <c r="M43" s="448"/>
      <c r="N43" s="87" t="s">
        <v>245</v>
      </c>
      <c r="P43"/>
      <c r="Q43"/>
      <c r="T43" s="37" t="s">
        <v>155</v>
      </c>
    </row>
    <row r="44" spans="2:20" ht="18" customHeight="1" thickBot="1" x14ac:dyDescent="0.2">
      <c r="B44" s="88" t="s">
        <v>248</v>
      </c>
      <c r="C44" s="96"/>
      <c r="D44" s="89"/>
      <c r="E44" s="89"/>
      <c r="F44" s="89"/>
      <c r="G44" s="89"/>
      <c r="H44" s="90" t="s">
        <v>231</v>
      </c>
      <c r="I44" s="440"/>
      <c r="J44" s="441"/>
      <c r="K44" s="441"/>
      <c r="L44" s="441"/>
      <c r="M44" s="441"/>
      <c r="N44" s="91" t="s">
        <v>245</v>
      </c>
      <c r="P44"/>
      <c r="Q44"/>
      <c r="T44" s="37" t="s">
        <v>156</v>
      </c>
    </row>
    <row r="45" spans="2:20" ht="18" customHeight="1" thickTop="1" x14ac:dyDescent="0.15">
      <c r="B45" s="97" t="s">
        <v>249</v>
      </c>
      <c r="C45" s="249"/>
      <c r="D45" s="249"/>
      <c r="E45" s="249"/>
      <c r="F45" s="249"/>
      <c r="G45" s="249"/>
      <c r="H45" s="249"/>
      <c r="I45" s="249"/>
      <c r="J45" s="250"/>
      <c r="K45" s="249"/>
      <c r="L45" s="249"/>
      <c r="M45" s="250"/>
      <c r="N45" s="98"/>
      <c r="P45"/>
      <c r="Q45"/>
      <c r="T45" s="37" t="s">
        <v>157</v>
      </c>
    </row>
    <row r="46" spans="2:20" ht="18" customHeight="1" x14ac:dyDescent="0.15">
      <c r="B46" s="479" t="s">
        <v>250</v>
      </c>
      <c r="C46" s="480"/>
      <c r="D46" s="480"/>
      <c r="E46" s="480"/>
      <c r="F46" s="480"/>
      <c r="G46" s="480"/>
      <c r="H46" s="61"/>
      <c r="I46" s="453"/>
      <c r="J46" s="454"/>
      <c r="K46" s="454"/>
      <c r="L46" s="454"/>
      <c r="M46" s="454"/>
      <c r="N46" s="92" t="s">
        <v>235</v>
      </c>
      <c r="P46"/>
      <c r="Q46"/>
      <c r="T46" s="37" t="s">
        <v>158</v>
      </c>
    </row>
    <row r="47" spans="2:20" ht="18" customHeight="1" x14ac:dyDescent="0.15">
      <c r="B47" s="473" t="s">
        <v>346</v>
      </c>
      <c r="C47" s="474"/>
      <c r="D47" s="60" t="s">
        <v>241</v>
      </c>
      <c r="E47" s="61"/>
      <c r="F47" s="61"/>
      <c r="G47" s="61"/>
      <c r="H47" s="61"/>
      <c r="I47" s="453"/>
      <c r="J47" s="454"/>
      <c r="K47" s="454"/>
      <c r="L47" s="454"/>
      <c r="M47" s="454"/>
      <c r="N47" s="92" t="s">
        <v>242</v>
      </c>
      <c r="P47"/>
      <c r="Q47"/>
      <c r="T47" s="37" t="s">
        <v>159</v>
      </c>
    </row>
    <row r="48" spans="2:20" ht="18" customHeight="1" x14ac:dyDescent="0.15">
      <c r="B48" s="475"/>
      <c r="C48" s="476"/>
      <c r="D48" s="455" t="s">
        <v>243</v>
      </c>
      <c r="E48" s="456"/>
      <c r="F48" s="461" t="s">
        <v>244</v>
      </c>
      <c r="G48" s="462"/>
      <c r="H48" s="463"/>
      <c r="I48" s="449" t="str">
        <f>IF(SUM(I49:M50)=0,"",SUM(I49:M50))</f>
        <v/>
      </c>
      <c r="J48" s="450"/>
      <c r="K48" s="450"/>
      <c r="L48" s="450"/>
      <c r="M48" s="450"/>
      <c r="N48" s="95" t="s">
        <v>245</v>
      </c>
      <c r="T48" s="37" t="s">
        <v>160</v>
      </c>
    </row>
    <row r="49" spans="2:22" ht="18" customHeight="1" x14ac:dyDescent="0.15">
      <c r="B49" s="475"/>
      <c r="C49" s="476"/>
      <c r="D49" s="457"/>
      <c r="E49" s="458"/>
      <c r="F49" s="435" t="s">
        <v>246</v>
      </c>
      <c r="G49" s="436"/>
      <c r="H49" s="437"/>
      <c r="I49" s="438"/>
      <c r="J49" s="439"/>
      <c r="K49" s="439"/>
      <c r="L49" s="439"/>
      <c r="M49" s="439"/>
      <c r="N49" s="75" t="s">
        <v>245</v>
      </c>
    </row>
    <row r="50" spans="2:22" ht="18" customHeight="1" x14ac:dyDescent="0.15">
      <c r="B50" s="477"/>
      <c r="C50" s="478"/>
      <c r="D50" s="459"/>
      <c r="E50" s="460"/>
      <c r="F50" s="464" t="s">
        <v>247</v>
      </c>
      <c r="G50" s="465"/>
      <c r="H50" s="466"/>
      <c r="I50" s="447"/>
      <c r="J50" s="448"/>
      <c r="K50" s="448"/>
      <c r="L50" s="448"/>
      <c r="M50" s="448"/>
      <c r="N50" s="87" t="s">
        <v>245</v>
      </c>
    </row>
    <row r="51" spans="2:22" ht="18" customHeight="1" thickBot="1" x14ac:dyDescent="0.2">
      <c r="B51" s="88" t="s">
        <v>251</v>
      </c>
      <c r="C51" s="99"/>
      <c r="D51" s="89"/>
      <c r="E51" s="89"/>
      <c r="F51" s="89"/>
      <c r="G51" s="89"/>
      <c r="H51" s="90" t="s">
        <v>231</v>
      </c>
      <c r="I51" s="440"/>
      <c r="J51" s="441"/>
      <c r="K51" s="441"/>
      <c r="L51" s="441"/>
      <c r="M51" s="441"/>
      <c r="N51" s="91" t="s">
        <v>245</v>
      </c>
    </row>
    <row r="52" spans="2:22" ht="18" customHeight="1" thickTop="1" x14ac:dyDescent="0.15">
      <c r="B52" s="100" t="s">
        <v>450</v>
      </c>
      <c r="C52" s="251"/>
      <c r="D52" s="251"/>
      <c r="E52" s="251"/>
      <c r="F52" s="251"/>
      <c r="G52" s="251"/>
      <c r="H52" s="251"/>
      <c r="I52" s="251"/>
      <c r="J52" s="252"/>
      <c r="K52" s="251"/>
      <c r="L52" s="251"/>
      <c r="M52" s="252"/>
      <c r="N52" s="101"/>
    </row>
    <row r="53" spans="2:22" ht="18" customHeight="1" thickBot="1" x14ac:dyDescent="0.2">
      <c r="B53" s="471" t="s">
        <v>252</v>
      </c>
      <c r="C53" s="472"/>
      <c r="D53" s="472"/>
      <c r="E53" s="89"/>
      <c r="F53" s="89"/>
      <c r="G53" s="89"/>
      <c r="H53" s="90" t="s">
        <v>253</v>
      </c>
      <c r="I53" s="440"/>
      <c r="J53" s="441"/>
      <c r="K53" s="441"/>
      <c r="L53" s="441"/>
      <c r="M53" s="441"/>
      <c r="N53" s="91" t="s">
        <v>235</v>
      </c>
    </row>
    <row r="54" spans="2:22" ht="18" customHeight="1" thickTop="1" x14ac:dyDescent="0.15">
      <c r="B54" s="100" t="s">
        <v>254</v>
      </c>
      <c r="C54" s="253"/>
      <c r="D54" s="253"/>
      <c r="E54" s="253"/>
      <c r="F54" s="253"/>
      <c r="G54" s="253"/>
      <c r="H54" s="253"/>
      <c r="I54" s="253"/>
      <c r="J54" s="254"/>
      <c r="K54" s="253"/>
      <c r="L54" s="253"/>
      <c r="M54" s="254"/>
      <c r="N54" s="102"/>
    </row>
    <row r="55" spans="2:22" ht="18" customHeight="1" x14ac:dyDescent="0.15">
      <c r="B55" s="444" t="s">
        <v>475</v>
      </c>
      <c r="C55" s="445"/>
      <c r="D55" s="455" t="s">
        <v>489</v>
      </c>
      <c r="E55" s="456"/>
      <c r="F55" s="461" t="s">
        <v>244</v>
      </c>
      <c r="G55" s="462"/>
      <c r="H55" s="463"/>
      <c r="I55" s="449" t="str">
        <f>IF(SUM(I56:M57)=0,"",SUM(I56:M57))</f>
        <v/>
      </c>
      <c r="J55" s="450"/>
      <c r="K55" s="450"/>
      <c r="L55" s="450"/>
      <c r="M55" s="450"/>
      <c r="N55" s="95" t="s">
        <v>245</v>
      </c>
      <c r="P55" s="133" t="s">
        <v>477</v>
      </c>
      <c r="Q55" s="133"/>
    </row>
    <row r="56" spans="2:22" ht="18" customHeight="1" x14ac:dyDescent="0.15">
      <c r="B56" s="444"/>
      <c r="C56" s="445"/>
      <c r="D56" s="457"/>
      <c r="E56" s="458"/>
      <c r="F56" s="435" t="s">
        <v>246</v>
      </c>
      <c r="G56" s="436"/>
      <c r="H56" s="437"/>
      <c r="I56" s="438"/>
      <c r="J56" s="439"/>
      <c r="K56" s="439"/>
      <c r="L56" s="439"/>
      <c r="M56" s="439"/>
      <c r="N56" s="75" t="s">
        <v>245</v>
      </c>
      <c r="P56" s="133"/>
      <c r="Q56" s="133"/>
      <c r="T56" s="112"/>
    </row>
    <row r="57" spans="2:22" ht="18" customHeight="1" x14ac:dyDescent="0.15">
      <c r="B57" s="444"/>
      <c r="C57" s="445"/>
      <c r="D57" s="459"/>
      <c r="E57" s="460"/>
      <c r="F57" s="464" t="s">
        <v>247</v>
      </c>
      <c r="G57" s="465"/>
      <c r="H57" s="466"/>
      <c r="I57" s="447"/>
      <c r="J57" s="448"/>
      <c r="K57" s="448"/>
      <c r="L57" s="448"/>
      <c r="M57" s="448"/>
      <c r="N57" s="87" t="s">
        <v>245</v>
      </c>
      <c r="P57" s="133"/>
      <c r="Q57" s="133"/>
      <c r="T57" s="112"/>
    </row>
    <row r="58" spans="2:22" s="5" customFormat="1" ht="18" customHeight="1" x14ac:dyDescent="0.15">
      <c r="B58" s="446"/>
      <c r="C58" s="445"/>
      <c r="D58" s="247" t="s">
        <v>490</v>
      </c>
      <c r="E58" s="248"/>
      <c r="F58" s="248"/>
      <c r="G58" s="248"/>
      <c r="H58" s="248"/>
      <c r="I58" s="447"/>
      <c r="J58" s="448"/>
      <c r="K58" s="448"/>
      <c r="L58" s="448"/>
      <c r="M58" s="448"/>
      <c r="N58" s="87" t="s">
        <v>235</v>
      </c>
      <c r="O58" s="51"/>
      <c r="P58" s="132"/>
      <c r="Q58" s="132"/>
      <c r="T58" s="112"/>
      <c r="U58" s="114"/>
      <c r="V58" s="114"/>
    </row>
    <row r="59" spans="2:22" s="5" customFormat="1" ht="18" customHeight="1" thickBot="1" x14ac:dyDescent="0.2">
      <c r="B59" s="88" t="s">
        <v>230</v>
      </c>
      <c r="C59" s="89"/>
      <c r="D59" s="89"/>
      <c r="E59" s="89"/>
      <c r="F59" s="89"/>
      <c r="G59" s="89"/>
      <c r="H59" s="90" t="s">
        <v>231</v>
      </c>
      <c r="I59" s="440"/>
      <c r="J59" s="441"/>
      <c r="K59" s="441"/>
      <c r="L59" s="441"/>
      <c r="M59" s="441"/>
      <c r="N59" s="91" t="s">
        <v>245</v>
      </c>
      <c r="O59" s="51"/>
      <c r="P59" s="132"/>
      <c r="Q59" s="132"/>
      <c r="T59" s="112"/>
      <c r="U59" s="114"/>
      <c r="V59" s="114"/>
    </row>
    <row r="60" spans="2:22" s="5" customFormat="1" ht="18" customHeight="1" thickTop="1" x14ac:dyDescent="0.15">
      <c r="B60" s="100" t="s">
        <v>255</v>
      </c>
      <c r="C60" s="253"/>
      <c r="D60" s="253"/>
      <c r="E60" s="253"/>
      <c r="F60" s="253"/>
      <c r="G60" s="253"/>
      <c r="H60" s="253"/>
      <c r="I60" s="253"/>
      <c r="J60" s="254"/>
      <c r="K60" s="253"/>
      <c r="L60" s="253"/>
      <c r="M60" s="254"/>
      <c r="N60" s="102"/>
      <c r="O60" s="51"/>
      <c r="P60" s="132"/>
      <c r="Q60" s="132"/>
      <c r="T60" s="112"/>
      <c r="U60" s="114"/>
      <c r="V60" s="114"/>
    </row>
    <row r="61" spans="2:22" s="5" customFormat="1" ht="18" customHeight="1" x14ac:dyDescent="0.15">
      <c r="B61" s="444" t="s">
        <v>475</v>
      </c>
      <c r="C61" s="445"/>
      <c r="D61" s="467" t="s">
        <v>489</v>
      </c>
      <c r="E61" s="468"/>
      <c r="F61" s="461" t="s">
        <v>244</v>
      </c>
      <c r="G61" s="462"/>
      <c r="H61" s="463"/>
      <c r="I61" s="449" t="str">
        <f>IF(SUM(I62:M63)=0,"",SUM(I62:M63))</f>
        <v/>
      </c>
      <c r="J61" s="450"/>
      <c r="K61" s="450"/>
      <c r="L61" s="450"/>
      <c r="M61" s="450"/>
      <c r="N61" s="95" t="s">
        <v>245</v>
      </c>
      <c r="O61" s="51"/>
      <c r="P61" s="133" t="s">
        <v>478</v>
      </c>
      <c r="Q61" s="133"/>
      <c r="T61" s="112"/>
      <c r="U61" s="114"/>
      <c r="V61" s="114"/>
    </row>
    <row r="62" spans="2:22" ht="18" customHeight="1" x14ac:dyDescent="0.15">
      <c r="B62" s="444"/>
      <c r="C62" s="445"/>
      <c r="D62" s="469"/>
      <c r="E62" s="470"/>
      <c r="F62" s="435" t="s">
        <v>246</v>
      </c>
      <c r="G62" s="436"/>
      <c r="H62" s="437"/>
      <c r="I62" s="438"/>
      <c r="J62" s="439"/>
      <c r="K62" s="439"/>
      <c r="L62" s="439"/>
      <c r="M62" s="439"/>
      <c r="N62" s="75" t="s">
        <v>245</v>
      </c>
      <c r="P62" s="133"/>
      <c r="Q62" s="133"/>
      <c r="T62" s="112"/>
    </row>
    <row r="63" spans="2:22" ht="18" customHeight="1" x14ac:dyDescent="0.15">
      <c r="B63" s="444"/>
      <c r="C63" s="445"/>
      <c r="D63" s="469"/>
      <c r="E63" s="470"/>
      <c r="F63" s="435" t="s">
        <v>247</v>
      </c>
      <c r="G63" s="436"/>
      <c r="H63" s="437"/>
      <c r="I63" s="438"/>
      <c r="J63" s="439"/>
      <c r="K63" s="439"/>
      <c r="L63" s="439"/>
      <c r="M63" s="439"/>
      <c r="N63" s="75" t="s">
        <v>245</v>
      </c>
      <c r="P63" s="133"/>
      <c r="Q63" s="133"/>
      <c r="T63" s="112"/>
    </row>
    <row r="64" spans="2:22" s="5" customFormat="1" ht="18" customHeight="1" x14ac:dyDescent="0.15">
      <c r="B64" s="446"/>
      <c r="C64" s="445"/>
      <c r="D64" s="291" t="s">
        <v>473</v>
      </c>
      <c r="E64" s="292"/>
      <c r="F64" s="292"/>
      <c r="G64" s="292"/>
      <c r="H64" s="293"/>
      <c r="I64" s="447"/>
      <c r="J64" s="448"/>
      <c r="K64" s="448"/>
      <c r="L64" s="448"/>
      <c r="M64" s="448"/>
      <c r="N64" s="87" t="s">
        <v>476</v>
      </c>
      <c r="O64" s="51"/>
      <c r="P64" s="133"/>
      <c r="Q64" s="133"/>
      <c r="T64" s="112"/>
      <c r="U64" s="114"/>
      <c r="V64" s="114"/>
    </row>
    <row r="65" spans="2:22" s="5" customFormat="1" ht="18" customHeight="1" x14ac:dyDescent="0.15">
      <c r="B65" s="446"/>
      <c r="C65" s="445"/>
      <c r="D65" s="283" t="s">
        <v>490</v>
      </c>
      <c r="E65" s="289"/>
      <c r="F65" s="289"/>
      <c r="G65" s="289"/>
      <c r="H65" s="289"/>
      <c r="I65" s="545"/>
      <c r="J65" s="546"/>
      <c r="K65" s="546"/>
      <c r="L65" s="546"/>
      <c r="M65" s="546"/>
      <c r="N65" s="290" t="s">
        <v>235</v>
      </c>
      <c r="O65" s="51"/>
      <c r="T65" s="112"/>
      <c r="U65" s="114"/>
      <c r="V65" s="114"/>
    </row>
    <row r="66" spans="2:22" s="5" customFormat="1" ht="18" customHeight="1" thickBot="1" x14ac:dyDescent="0.2">
      <c r="B66" s="255" t="s">
        <v>230</v>
      </c>
      <c r="C66" s="256"/>
      <c r="D66" s="256"/>
      <c r="E66" s="256"/>
      <c r="F66" s="256"/>
      <c r="G66" s="256"/>
      <c r="H66" s="257" t="s">
        <v>231</v>
      </c>
      <c r="I66" s="442"/>
      <c r="J66" s="443"/>
      <c r="K66" s="443"/>
      <c r="L66" s="443"/>
      <c r="M66" s="443"/>
      <c r="N66" s="258" t="s">
        <v>245</v>
      </c>
      <c r="O66" s="51"/>
      <c r="T66" s="112"/>
      <c r="U66" s="114"/>
      <c r="V66" s="114"/>
    </row>
    <row r="67" spans="2:22" ht="20.100000000000001" customHeight="1" thickBot="1" x14ac:dyDescent="0.2">
      <c r="T67" s="37" t="s">
        <v>136</v>
      </c>
    </row>
    <row r="68" spans="2:22" s="5" customFormat="1" ht="18" customHeight="1" thickBot="1" x14ac:dyDescent="0.2">
      <c r="B68" s="52" t="s">
        <v>442</v>
      </c>
      <c r="C68" s="53"/>
      <c r="D68" s="53"/>
      <c r="E68" s="53"/>
      <c r="F68" s="53"/>
      <c r="G68" s="53"/>
      <c r="H68" s="53"/>
      <c r="I68" s="53"/>
      <c r="J68" s="183"/>
      <c r="K68" s="54"/>
      <c r="L68" s="54"/>
      <c r="M68" s="183"/>
      <c r="N68" s="55"/>
      <c r="O68" s="51"/>
      <c r="T68" s="112"/>
      <c r="U68" s="114"/>
      <c r="V68" s="114"/>
    </row>
    <row r="69" spans="2:22" s="5" customFormat="1" ht="18" customHeight="1" x14ac:dyDescent="0.15">
      <c r="B69" s="563" t="s">
        <v>202</v>
      </c>
      <c r="C69" s="109" t="s">
        <v>203</v>
      </c>
      <c r="D69" s="547"/>
      <c r="E69" s="548"/>
      <c r="F69" s="548"/>
      <c r="G69" s="549"/>
      <c r="H69" s="549"/>
      <c r="I69" s="549"/>
      <c r="J69" s="549"/>
      <c r="K69" s="549"/>
      <c r="L69" s="549"/>
      <c r="M69" s="549"/>
      <c r="N69" s="550"/>
      <c r="O69" s="51"/>
      <c r="T69" s="112"/>
      <c r="U69" s="114"/>
      <c r="V69" s="114"/>
    </row>
    <row r="70" spans="2:22" s="5" customFormat="1" ht="18" customHeight="1" x14ac:dyDescent="0.15">
      <c r="B70" s="564"/>
      <c r="C70" s="106" t="s">
        <v>204</v>
      </c>
      <c r="D70" s="551"/>
      <c r="E70" s="552"/>
      <c r="F70" s="552"/>
      <c r="G70" s="552"/>
      <c r="H70" s="552"/>
      <c r="I70" s="552"/>
      <c r="J70" s="552"/>
      <c r="K70" s="552"/>
      <c r="L70" s="552"/>
      <c r="M70" s="552"/>
      <c r="N70" s="553"/>
      <c r="O70" s="51"/>
      <c r="T70" s="112"/>
      <c r="U70" s="114"/>
      <c r="V70" s="114"/>
    </row>
    <row r="71" spans="2:22" s="5" customFormat="1" ht="18" customHeight="1" x14ac:dyDescent="0.15">
      <c r="B71" s="564"/>
      <c r="C71" s="57" t="s">
        <v>342</v>
      </c>
      <c r="D71" s="551"/>
      <c r="E71" s="552"/>
      <c r="F71" s="552"/>
      <c r="G71" s="552"/>
      <c r="H71" s="552"/>
      <c r="I71" s="552"/>
      <c r="J71" s="552"/>
      <c r="K71" s="552"/>
      <c r="L71" s="552"/>
      <c r="M71" s="552"/>
      <c r="N71" s="553"/>
      <c r="O71" s="51"/>
      <c r="T71" s="112"/>
      <c r="U71" s="114"/>
      <c r="V71" s="114"/>
    </row>
    <row r="72" spans="2:22" s="5" customFormat="1" ht="18" customHeight="1" x14ac:dyDescent="0.15">
      <c r="B72" s="565"/>
      <c r="C72" s="106" t="s">
        <v>205</v>
      </c>
      <c r="D72" s="554"/>
      <c r="E72" s="555"/>
      <c r="F72" s="555"/>
      <c r="G72" s="555"/>
      <c r="H72" s="555"/>
      <c r="I72" s="555"/>
      <c r="J72" s="555"/>
      <c r="K72" s="555"/>
      <c r="L72" s="555"/>
      <c r="M72" s="555"/>
      <c r="N72" s="556"/>
      <c r="O72" s="51"/>
      <c r="T72" s="112"/>
      <c r="U72" s="114"/>
      <c r="V72" s="114"/>
    </row>
    <row r="73" spans="2:22" ht="18" customHeight="1" x14ac:dyDescent="0.15">
      <c r="B73" s="498" t="s">
        <v>206</v>
      </c>
      <c r="C73" s="110" t="s">
        <v>207</v>
      </c>
      <c r="D73" s="557"/>
      <c r="E73" s="558"/>
      <c r="F73" s="558"/>
      <c r="G73" s="558"/>
      <c r="H73" s="558"/>
      <c r="I73" s="558"/>
      <c r="J73" s="558"/>
      <c r="K73" s="558"/>
      <c r="L73" s="558"/>
      <c r="M73" s="558"/>
      <c r="N73" s="559"/>
      <c r="T73" s="112"/>
    </row>
    <row r="74" spans="2:22" ht="18" customHeight="1" x14ac:dyDescent="0.15">
      <c r="B74" s="502"/>
      <c r="C74" s="58" t="s">
        <v>208</v>
      </c>
      <c r="D74" s="551"/>
      <c r="E74" s="552"/>
      <c r="F74" s="555"/>
      <c r="G74" s="555"/>
      <c r="H74" s="555"/>
      <c r="I74" s="552"/>
      <c r="J74" s="552"/>
      <c r="K74" s="552"/>
      <c r="L74" s="552"/>
      <c r="M74" s="552"/>
      <c r="N74" s="553"/>
      <c r="T74" s="112"/>
    </row>
    <row r="75" spans="2:22" ht="18" customHeight="1" x14ac:dyDescent="0.15">
      <c r="B75" s="498" t="s">
        <v>209</v>
      </c>
      <c r="C75" s="499"/>
      <c r="D75" s="93" t="s">
        <v>210</v>
      </c>
      <c r="E75" s="107"/>
      <c r="F75" s="526" t="s">
        <v>211</v>
      </c>
      <c r="G75" s="526"/>
      <c r="H75" s="526"/>
      <c r="I75" s="93" t="s">
        <v>258</v>
      </c>
      <c r="J75" s="184"/>
      <c r="K75" s="94"/>
      <c r="L75" s="94"/>
      <c r="M75" s="184"/>
      <c r="N75" s="111"/>
      <c r="T75" s="112"/>
    </row>
    <row r="76" spans="2:22" ht="18" customHeight="1" x14ac:dyDescent="0.15">
      <c r="B76" s="502"/>
      <c r="C76" s="503"/>
      <c r="D76" s="560"/>
      <c r="E76" s="561"/>
      <c r="F76" s="562"/>
      <c r="G76" s="562"/>
      <c r="H76" s="562"/>
      <c r="I76" s="583"/>
      <c r="J76" s="584"/>
      <c r="K76" s="584"/>
      <c r="L76" s="584"/>
      <c r="M76" s="584"/>
      <c r="N76" s="585"/>
      <c r="T76" s="112"/>
    </row>
    <row r="77" spans="2:22" ht="18" customHeight="1" x14ac:dyDescent="0.15">
      <c r="B77" s="481" t="s">
        <v>263</v>
      </c>
      <c r="C77" s="575" t="s">
        <v>260</v>
      </c>
      <c r="D77" s="93" t="s">
        <v>264</v>
      </c>
      <c r="E77" s="107"/>
      <c r="F77" s="526" t="s">
        <v>257</v>
      </c>
      <c r="G77" s="526"/>
      <c r="H77" s="526"/>
      <c r="I77" s="60" t="s">
        <v>259</v>
      </c>
      <c r="J77" s="185"/>
      <c r="K77" s="61"/>
      <c r="L77" s="61"/>
      <c r="M77" s="185"/>
      <c r="N77" s="62"/>
      <c r="T77" s="112"/>
    </row>
    <row r="78" spans="2:22" ht="18" customHeight="1" x14ac:dyDescent="0.15">
      <c r="B78" s="482"/>
      <c r="C78" s="576"/>
      <c r="D78" s="560"/>
      <c r="E78" s="561"/>
      <c r="F78" s="562"/>
      <c r="G78" s="562"/>
      <c r="H78" s="562"/>
      <c r="I78" s="583"/>
      <c r="J78" s="584"/>
      <c r="K78" s="584"/>
      <c r="L78" s="584"/>
      <c r="M78" s="584"/>
      <c r="N78" s="585"/>
      <c r="T78" s="112"/>
    </row>
    <row r="79" spans="2:22" ht="18" customHeight="1" x14ac:dyDescent="0.15">
      <c r="B79" s="482"/>
      <c r="C79" s="63" t="s">
        <v>261</v>
      </c>
      <c r="D79" s="577"/>
      <c r="E79" s="578"/>
      <c r="F79" s="578"/>
      <c r="G79" s="578"/>
      <c r="H79" s="578"/>
      <c r="I79" s="578"/>
      <c r="J79" s="578"/>
      <c r="K79" s="578"/>
      <c r="L79" s="578"/>
      <c r="M79" s="578"/>
      <c r="N79" s="579"/>
      <c r="T79" s="112"/>
    </row>
    <row r="80" spans="2:22" ht="18" customHeight="1" x14ac:dyDescent="0.15">
      <c r="B80" s="483"/>
      <c r="C80" s="108" t="s">
        <v>262</v>
      </c>
      <c r="D80" s="580"/>
      <c r="E80" s="581"/>
      <c r="F80" s="581"/>
      <c r="G80" s="581"/>
      <c r="H80" s="581"/>
      <c r="I80" s="581"/>
      <c r="J80" s="581"/>
      <c r="K80" s="581"/>
      <c r="L80" s="581"/>
      <c r="M80" s="581"/>
      <c r="N80" s="582"/>
      <c r="T80" s="112"/>
    </row>
    <row r="81" spans="2:20" ht="18" customHeight="1" x14ac:dyDescent="0.15">
      <c r="B81" s="498" t="s">
        <v>213</v>
      </c>
      <c r="C81" s="499"/>
      <c r="D81" s="574" t="s">
        <v>270</v>
      </c>
      <c r="E81" s="574"/>
      <c r="F81" s="574"/>
      <c r="G81" s="574"/>
      <c r="H81" s="574"/>
      <c r="I81" s="571"/>
      <c r="J81" s="572"/>
      <c r="K81" s="572"/>
      <c r="L81" s="572"/>
      <c r="M81" s="572"/>
      <c r="N81" s="573"/>
      <c r="T81" s="112"/>
    </row>
    <row r="82" spans="2:20" ht="18" customHeight="1" x14ac:dyDescent="0.15">
      <c r="B82" s="500"/>
      <c r="C82" s="501"/>
      <c r="D82" s="507" t="s">
        <v>215</v>
      </c>
      <c r="E82" s="508"/>
      <c r="F82" s="508"/>
      <c r="G82" s="508"/>
      <c r="H82" s="508"/>
      <c r="I82" s="508"/>
      <c r="J82" s="508"/>
      <c r="K82" s="508"/>
      <c r="L82" s="508"/>
      <c r="M82" s="508"/>
      <c r="N82" s="509"/>
      <c r="T82" s="112"/>
    </row>
    <row r="83" spans="2:20" ht="18" customHeight="1" x14ac:dyDescent="0.15">
      <c r="B83" s="500"/>
      <c r="C83" s="501"/>
      <c r="D83" s="507"/>
      <c r="E83" s="508"/>
      <c r="F83" s="508"/>
      <c r="G83" s="508"/>
      <c r="H83" s="508"/>
      <c r="I83" s="508"/>
      <c r="J83" s="508"/>
      <c r="K83" s="508"/>
      <c r="L83" s="508"/>
      <c r="M83" s="508"/>
      <c r="N83" s="509"/>
      <c r="T83" s="112"/>
    </row>
    <row r="84" spans="2:20" ht="18" customHeight="1" x14ac:dyDescent="0.15">
      <c r="B84" s="500"/>
      <c r="C84" s="501"/>
      <c r="D84" s="507"/>
      <c r="E84" s="508"/>
      <c r="F84" s="508"/>
      <c r="G84" s="508"/>
      <c r="H84" s="508"/>
      <c r="I84" s="508"/>
      <c r="J84" s="508"/>
      <c r="K84" s="508"/>
      <c r="L84" s="508"/>
      <c r="M84" s="508"/>
      <c r="N84" s="509"/>
      <c r="T84" s="112"/>
    </row>
    <row r="85" spans="2:20" ht="18" customHeight="1" x14ac:dyDescent="0.15">
      <c r="B85" s="500"/>
      <c r="C85" s="501"/>
      <c r="D85" s="507"/>
      <c r="E85" s="508"/>
      <c r="F85" s="508"/>
      <c r="G85" s="508"/>
      <c r="H85" s="508"/>
      <c r="I85" s="508"/>
      <c r="J85" s="508"/>
      <c r="K85" s="508"/>
      <c r="L85" s="508"/>
      <c r="M85" s="508"/>
      <c r="N85" s="509"/>
      <c r="T85" s="112"/>
    </row>
    <row r="86" spans="2:20" ht="18" customHeight="1" thickBot="1" x14ac:dyDescent="0.2">
      <c r="B86" s="566"/>
      <c r="C86" s="567"/>
      <c r="D86" s="568"/>
      <c r="E86" s="569"/>
      <c r="F86" s="569"/>
      <c r="G86" s="569"/>
      <c r="H86" s="569"/>
      <c r="I86" s="569"/>
      <c r="J86" s="569"/>
      <c r="K86" s="569"/>
      <c r="L86" s="569"/>
      <c r="M86" s="569"/>
      <c r="N86" s="570"/>
      <c r="T86" s="112"/>
    </row>
    <row r="87" spans="2:20" ht="27.95" hidden="1" customHeight="1" thickBot="1" x14ac:dyDescent="0.2">
      <c r="T87" s="37" t="s">
        <v>136</v>
      </c>
    </row>
    <row r="88" spans="2:20" ht="18" customHeight="1" thickBot="1" x14ac:dyDescent="0.2">
      <c r="B88" s="64" t="s">
        <v>453</v>
      </c>
      <c r="C88" s="53"/>
      <c r="D88" s="53"/>
      <c r="E88" s="53"/>
      <c r="F88" s="53"/>
      <c r="G88" s="53"/>
      <c r="H88" s="53"/>
      <c r="I88" s="53"/>
      <c r="J88" s="183"/>
      <c r="K88" s="54"/>
      <c r="L88" s="54"/>
      <c r="M88" s="183"/>
      <c r="N88" s="55"/>
      <c r="T88" s="112"/>
    </row>
    <row r="89" spans="2:20" ht="18" customHeight="1" x14ac:dyDescent="0.15">
      <c r="B89" s="65" t="s">
        <v>219</v>
      </c>
      <c r="C89" s="66"/>
      <c r="D89" s="66"/>
      <c r="E89" s="66"/>
      <c r="F89" s="66"/>
      <c r="G89" s="66"/>
      <c r="H89" s="66"/>
      <c r="I89" s="66"/>
      <c r="J89" s="186"/>
      <c r="K89" s="66"/>
      <c r="L89" s="66"/>
      <c r="M89" s="186"/>
      <c r="N89" s="67"/>
      <c r="T89" s="112"/>
    </row>
    <row r="90" spans="2:20" ht="18" customHeight="1" x14ac:dyDescent="0.15">
      <c r="B90" s="473" t="s">
        <v>475</v>
      </c>
      <c r="C90" s="474"/>
      <c r="D90" s="68" t="s">
        <v>220</v>
      </c>
      <c r="E90" s="69"/>
      <c r="F90" s="69"/>
      <c r="G90" s="69"/>
      <c r="H90" s="69"/>
      <c r="I90" s="494" t="str">
        <f>IF(SUM(J91:J93)+SUM(M91:M93)=0,"",SUM(J91:J93)+SUM(M91:M93))</f>
        <v/>
      </c>
      <c r="J90" s="495"/>
      <c r="K90" s="495"/>
      <c r="L90" s="495"/>
      <c r="M90" s="495"/>
      <c r="N90" s="70" t="s">
        <v>221</v>
      </c>
      <c r="P90" s="133" t="s">
        <v>340</v>
      </c>
      <c r="Q90" s="133"/>
      <c r="T90" s="112"/>
    </row>
    <row r="91" spans="2:20" ht="18" customHeight="1" x14ac:dyDescent="0.15">
      <c r="B91" s="475"/>
      <c r="C91" s="476"/>
      <c r="D91" s="71" t="s">
        <v>222</v>
      </c>
      <c r="E91" s="71"/>
      <c r="F91" s="71"/>
      <c r="G91" s="71"/>
      <c r="H91" s="71"/>
      <c r="I91" s="72" t="s">
        <v>223</v>
      </c>
      <c r="J91" s="172"/>
      <c r="K91" s="73" t="s">
        <v>221</v>
      </c>
      <c r="L91" s="74" t="s">
        <v>224</v>
      </c>
      <c r="M91" s="172"/>
      <c r="N91" s="75" t="s">
        <v>221</v>
      </c>
      <c r="T91" s="112"/>
    </row>
    <row r="92" spans="2:20" ht="18" customHeight="1" x14ac:dyDescent="0.15">
      <c r="B92" s="475"/>
      <c r="C92" s="476"/>
      <c r="D92" s="496" t="s">
        <v>225</v>
      </c>
      <c r="E92" s="76" t="s">
        <v>226</v>
      </c>
      <c r="F92" s="77"/>
      <c r="G92" s="71"/>
      <c r="H92" s="71"/>
      <c r="I92" s="72" t="s">
        <v>223</v>
      </c>
      <c r="J92" s="172"/>
      <c r="K92" s="73" t="s">
        <v>221</v>
      </c>
      <c r="L92" s="74" t="s">
        <v>224</v>
      </c>
      <c r="M92" s="172"/>
      <c r="N92" s="75" t="s">
        <v>221</v>
      </c>
      <c r="T92" s="112"/>
    </row>
    <row r="93" spans="2:20" ht="18" customHeight="1" x14ac:dyDescent="0.15">
      <c r="B93" s="475"/>
      <c r="C93" s="476"/>
      <c r="D93" s="497"/>
      <c r="E93" s="78" t="s">
        <v>227</v>
      </c>
      <c r="F93" s="79"/>
      <c r="G93" s="80"/>
      <c r="H93" s="80"/>
      <c r="I93" s="81" t="s">
        <v>223</v>
      </c>
      <c r="J93" s="187"/>
      <c r="K93" s="82" t="s">
        <v>221</v>
      </c>
      <c r="L93" s="83" t="s">
        <v>224</v>
      </c>
      <c r="M93" s="187"/>
      <c r="N93" s="84" t="s">
        <v>221</v>
      </c>
      <c r="T93" s="112"/>
    </row>
    <row r="94" spans="2:20" ht="18" customHeight="1" x14ac:dyDescent="0.15">
      <c r="B94" s="477"/>
      <c r="C94" s="478"/>
      <c r="D94" s="85" t="s">
        <v>228</v>
      </c>
      <c r="E94" s="86"/>
      <c r="F94" s="86"/>
      <c r="G94" s="86"/>
      <c r="H94" s="86"/>
      <c r="I94" s="447"/>
      <c r="J94" s="448"/>
      <c r="K94" s="448"/>
      <c r="L94" s="448"/>
      <c r="M94" s="448"/>
      <c r="N94" s="87" t="s">
        <v>229</v>
      </c>
      <c r="T94" s="112"/>
    </row>
    <row r="95" spans="2:20" ht="18" customHeight="1" thickBot="1" x14ac:dyDescent="0.2">
      <c r="B95" s="88" t="s">
        <v>230</v>
      </c>
      <c r="C95" s="89"/>
      <c r="D95" s="89"/>
      <c r="E95" s="89"/>
      <c r="F95" s="89"/>
      <c r="G95" s="89"/>
      <c r="H95" s="90" t="s">
        <v>231</v>
      </c>
      <c r="I95" s="440"/>
      <c r="J95" s="441"/>
      <c r="K95" s="441"/>
      <c r="L95" s="441"/>
      <c r="M95" s="441"/>
      <c r="N95" s="91" t="s">
        <v>221</v>
      </c>
      <c r="T95" s="112"/>
    </row>
    <row r="96" spans="2:20" ht="18" customHeight="1" thickTop="1" x14ac:dyDescent="0.15">
      <c r="B96" s="486" t="s">
        <v>232</v>
      </c>
      <c r="C96" s="487"/>
      <c r="D96" s="487"/>
      <c r="E96" s="487"/>
      <c r="F96" s="487"/>
      <c r="G96" s="487"/>
      <c r="H96" s="487"/>
      <c r="I96" s="487"/>
      <c r="J96" s="487"/>
      <c r="K96" s="487"/>
      <c r="L96" s="487"/>
      <c r="M96" s="487"/>
      <c r="N96" s="488"/>
      <c r="T96" s="112"/>
    </row>
    <row r="97" spans="2:20" ht="18" customHeight="1" x14ac:dyDescent="0.15">
      <c r="B97" s="473" t="s">
        <v>233</v>
      </c>
      <c r="C97" s="474"/>
      <c r="D97" s="489" t="s">
        <v>234</v>
      </c>
      <c r="E97" s="490"/>
      <c r="F97" s="490"/>
      <c r="G97" s="490"/>
      <c r="H97" s="491"/>
      <c r="I97" s="453"/>
      <c r="J97" s="454"/>
      <c r="K97" s="454"/>
      <c r="L97" s="454"/>
      <c r="M97" s="454"/>
      <c r="N97" s="92" t="s">
        <v>235</v>
      </c>
      <c r="T97" s="112"/>
    </row>
    <row r="98" spans="2:20" ht="18" customHeight="1" x14ac:dyDescent="0.15">
      <c r="B98" s="475"/>
      <c r="C98" s="476"/>
      <c r="D98" s="68" t="s">
        <v>236</v>
      </c>
      <c r="E98" s="69"/>
      <c r="F98" s="69"/>
      <c r="G98" s="69"/>
      <c r="H98" s="69"/>
      <c r="I98" s="492"/>
      <c r="J98" s="493"/>
      <c r="K98" s="493"/>
      <c r="L98" s="493"/>
      <c r="M98" s="493"/>
      <c r="N98" s="245" t="s">
        <v>235</v>
      </c>
      <c r="T98" s="112"/>
    </row>
    <row r="99" spans="2:20" ht="18" customHeight="1" x14ac:dyDescent="0.15">
      <c r="B99" s="475"/>
      <c r="C99" s="476"/>
      <c r="D99" s="246" t="s">
        <v>237</v>
      </c>
      <c r="E99" s="71"/>
      <c r="F99" s="71"/>
      <c r="G99" s="71"/>
      <c r="H99" s="71"/>
      <c r="I99" s="438"/>
      <c r="J99" s="439"/>
      <c r="K99" s="439"/>
      <c r="L99" s="439"/>
      <c r="M99" s="439"/>
      <c r="N99" s="75" t="s">
        <v>235</v>
      </c>
      <c r="T99" s="112"/>
    </row>
    <row r="100" spans="2:20" ht="18" customHeight="1" x14ac:dyDescent="0.15">
      <c r="B100" s="475"/>
      <c r="C100" s="476"/>
      <c r="D100" s="246" t="s">
        <v>238</v>
      </c>
      <c r="E100" s="71"/>
      <c r="F100" s="71"/>
      <c r="G100" s="71"/>
      <c r="H100" s="71"/>
      <c r="I100" s="438"/>
      <c r="J100" s="439"/>
      <c r="K100" s="439"/>
      <c r="L100" s="439"/>
      <c r="M100" s="439"/>
      <c r="N100" s="75" t="s">
        <v>235</v>
      </c>
      <c r="T100" s="112"/>
    </row>
    <row r="101" spans="2:20" ht="18" customHeight="1" x14ac:dyDescent="0.15">
      <c r="B101" s="475"/>
      <c r="C101" s="476"/>
      <c r="D101" s="246" t="s">
        <v>239</v>
      </c>
      <c r="E101" s="71"/>
      <c r="F101" s="71"/>
      <c r="G101" s="71"/>
      <c r="H101" s="71"/>
      <c r="I101" s="438"/>
      <c r="J101" s="439"/>
      <c r="K101" s="439"/>
      <c r="L101" s="439"/>
      <c r="M101" s="439"/>
      <c r="N101" s="75" t="s">
        <v>235</v>
      </c>
      <c r="T101" s="112"/>
    </row>
    <row r="102" spans="2:20" ht="18" customHeight="1" x14ac:dyDescent="0.15">
      <c r="B102" s="477"/>
      <c r="C102" s="478"/>
      <c r="D102" s="247" t="s">
        <v>240</v>
      </c>
      <c r="E102" s="86"/>
      <c r="F102" s="86"/>
      <c r="G102" s="86"/>
      <c r="H102" s="86"/>
      <c r="I102" s="447"/>
      <c r="J102" s="448"/>
      <c r="K102" s="448"/>
      <c r="L102" s="448"/>
      <c r="M102" s="448"/>
      <c r="N102" s="87" t="s">
        <v>235</v>
      </c>
      <c r="T102" s="112"/>
    </row>
    <row r="103" spans="2:20" ht="18" customHeight="1" x14ac:dyDescent="0.15">
      <c r="B103" s="473" t="s">
        <v>345</v>
      </c>
      <c r="C103" s="474"/>
      <c r="D103" s="60" t="s">
        <v>241</v>
      </c>
      <c r="E103" s="61"/>
      <c r="F103" s="61"/>
      <c r="G103" s="61"/>
      <c r="H103" s="61"/>
      <c r="I103" s="453"/>
      <c r="J103" s="454"/>
      <c r="K103" s="454"/>
      <c r="L103" s="454"/>
      <c r="M103" s="454"/>
      <c r="N103" s="92" t="s">
        <v>242</v>
      </c>
      <c r="T103" s="112"/>
    </row>
    <row r="104" spans="2:20" ht="18" customHeight="1" x14ac:dyDescent="0.15">
      <c r="B104" s="475"/>
      <c r="C104" s="476"/>
      <c r="D104" s="455" t="s">
        <v>243</v>
      </c>
      <c r="E104" s="456"/>
      <c r="F104" s="461" t="s">
        <v>244</v>
      </c>
      <c r="G104" s="462"/>
      <c r="H104" s="463"/>
      <c r="I104" s="449" t="str">
        <f>IF(SUM(I105:M106)=0,"",SUM(I105:M106))</f>
        <v/>
      </c>
      <c r="J104" s="450"/>
      <c r="K104" s="450"/>
      <c r="L104" s="450"/>
      <c r="M104" s="450"/>
      <c r="N104" s="95" t="s">
        <v>245</v>
      </c>
      <c r="T104" s="112"/>
    </row>
    <row r="105" spans="2:20" ht="18" customHeight="1" x14ac:dyDescent="0.15">
      <c r="B105" s="475"/>
      <c r="C105" s="476"/>
      <c r="D105" s="457"/>
      <c r="E105" s="458"/>
      <c r="F105" s="435" t="s">
        <v>246</v>
      </c>
      <c r="G105" s="436"/>
      <c r="H105" s="437"/>
      <c r="I105" s="438"/>
      <c r="J105" s="439"/>
      <c r="K105" s="439"/>
      <c r="L105" s="439"/>
      <c r="M105" s="439"/>
      <c r="N105" s="75" t="s">
        <v>245</v>
      </c>
      <c r="T105" s="112"/>
    </row>
    <row r="106" spans="2:20" ht="18" customHeight="1" x14ac:dyDescent="0.15">
      <c r="B106" s="477"/>
      <c r="C106" s="478"/>
      <c r="D106" s="459"/>
      <c r="E106" s="460"/>
      <c r="F106" s="464" t="s">
        <v>247</v>
      </c>
      <c r="G106" s="465"/>
      <c r="H106" s="466"/>
      <c r="I106" s="447"/>
      <c r="J106" s="448"/>
      <c r="K106" s="448"/>
      <c r="L106" s="448"/>
      <c r="M106" s="448"/>
      <c r="N106" s="87" t="s">
        <v>245</v>
      </c>
      <c r="T106" s="112"/>
    </row>
    <row r="107" spans="2:20" ht="18" customHeight="1" thickBot="1" x14ac:dyDescent="0.2">
      <c r="B107" s="88" t="s">
        <v>248</v>
      </c>
      <c r="C107" s="96"/>
      <c r="D107" s="89"/>
      <c r="E107" s="89"/>
      <c r="F107" s="89"/>
      <c r="G107" s="89"/>
      <c r="H107" s="90" t="s">
        <v>231</v>
      </c>
      <c r="I107" s="440"/>
      <c r="J107" s="441"/>
      <c r="K107" s="441"/>
      <c r="L107" s="441"/>
      <c r="M107" s="441"/>
      <c r="N107" s="91" t="s">
        <v>245</v>
      </c>
      <c r="T107" s="112"/>
    </row>
    <row r="108" spans="2:20" ht="18" customHeight="1" thickTop="1" x14ac:dyDescent="0.15">
      <c r="B108" s="97" t="s">
        <v>249</v>
      </c>
      <c r="C108" s="249"/>
      <c r="D108" s="249"/>
      <c r="E108" s="249"/>
      <c r="F108" s="249"/>
      <c r="G108" s="249"/>
      <c r="H108" s="249"/>
      <c r="I108" s="249"/>
      <c r="J108" s="250"/>
      <c r="K108" s="249"/>
      <c r="L108" s="249"/>
      <c r="M108" s="250"/>
      <c r="N108" s="98"/>
      <c r="T108" s="112"/>
    </row>
    <row r="109" spans="2:20" ht="18" customHeight="1" x14ac:dyDescent="0.15">
      <c r="B109" s="479" t="s">
        <v>250</v>
      </c>
      <c r="C109" s="480"/>
      <c r="D109" s="480"/>
      <c r="E109" s="480"/>
      <c r="F109" s="480"/>
      <c r="G109" s="480"/>
      <c r="H109" s="61"/>
      <c r="I109" s="453"/>
      <c r="J109" s="454"/>
      <c r="K109" s="454"/>
      <c r="L109" s="454"/>
      <c r="M109" s="454"/>
      <c r="N109" s="92" t="s">
        <v>235</v>
      </c>
      <c r="T109" s="112"/>
    </row>
    <row r="110" spans="2:20" ht="18" customHeight="1" x14ac:dyDescent="0.15">
      <c r="B110" s="473" t="s">
        <v>346</v>
      </c>
      <c r="C110" s="474"/>
      <c r="D110" s="60" t="s">
        <v>241</v>
      </c>
      <c r="E110" s="61"/>
      <c r="F110" s="61"/>
      <c r="G110" s="61"/>
      <c r="H110" s="61"/>
      <c r="I110" s="453"/>
      <c r="J110" s="454"/>
      <c r="K110" s="454"/>
      <c r="L110" s="454"/>
      <c r="M110" s="454"/>
      <c r="N110" s="92" t="s">
        <v>242</v>
      </c>
      <c r="T110" s="112"/>
    </row>
    <row r="111" spans="2:20" ht="18" customHeight="1" x14ac:dyDescent="0.15">
      <c r="B111" s="475"/>
      <c r="C111" s="476"/>
      <c r="D111" s="455" t="s">
        <v>243</v>
      </c>
      <c r="E111" s="456"/>
      <c r="F111" s="461" t="s">
        <v>244</v>
      </c>
      <c r="G111" s="462"/>
      <c r="H111" s="463"/>
      <c r="I111" s="449" t="str">
        <f>IF(SUM(I112:M113)=0,"",SUM(I112:M113))</f>
        <v/>
      </c>
      <c r="J111" s="450"/>
      <c r="K111" s="450"/>
      <c r="L111" s="450"/>
      <c r="M111" s="450"/>
      <c r="N111" s="95" t="s">
        <v>245</v>
      </c>
      <c r="T111" s="112"/>
    </row>
    <row r="112" spans="2:20" ht="18" customHeight="1" x14ac:dyDescent="0.15">
      <c r="B112" s="475"/>
      <c r="C112" s="476"/>
      <c r="D112" s="457"/>
      <c r="E112" s="458"/>
      <c r="F112" s="435" t="s">
        <v>246</v>
      </c>
      <c r="G112" s="436"/>
      <c r="H112" s="437"/>
      <c r="I112" s="438"/>
      <c r="J112" s="439"/>
      <c r="K112" s="439"/>
      <c r="L112" s="439"/>
      <c r="M112" s="439"/>
      <c r="N112" s="75" t="s">
        <v>245</v>
      </c>
      <c r="T112" s="112"/>
    </row>
    <row r="113" spans="2:22" ht="18" customHeight="1" x14ac:dyDescent="0.15">
      <c r="B113" s="477"/>
      <c r="C113" s="478"/>
      <c r="D113" s="459"/>
      <c r="E113" s="460"/>
      <c r="F113" s="464" t="s">
        <v>247</v>
      </c>
      <c r="G113" s="465"/>
      <c r="H113" s="466"/>
      <c r="I113" s="447"/>
      <c r="J113" s="448"/>
      <c r="K113" s="448"/>
      <c r="L113" s="448"/>
      <c r="M113" s="448"/>
      <c r="N113" s="87" t="s">
        <v>245</v>
      </c>
      <c r="T113" s="112"/>
    </row>
    <row r="114" spans="2:22" ht="18" customHeight="1" thickBot="1" x14ac:dyDescent="0.2">
      <c r="B114" s="88" t="s">
        <v>251</v>
      </c>
      <c r="C114" s="99"/>
      <c r="D114" s="89"/>
      <c r="E114" s="89"/>
      <c r="F114" s="89"/>
      <c r="G114" s="89"/>
      <c r="H114" s="90" t="s">
        <v>231</v>
      </c>
      <c r="I114" s="440"/>
      <c r="J114" s="441"/>
      <c r="K114" s="441"/>
      <c r="L114" s="441"/>
      <c r="M114" s="441"/>
      <c r="N114" s="91" t="s">
        <v>245</v>
      </c>
      <c r="T114" s="112"/>
    </row>
    <row r="115" spans="2:22" ht="18" customHeight="1" thickTop="1" x14ac:dyDescent="0.15">
      <c r="B115" s="100" t="s">
        <v>450</v>
      </c>
      <c r="C115" s="251"/>
      <c r="D115" s="251"/>
      <c r="E115" s="251"/>
      <c r="F115" s="251"/>
      <c r="G115" s="251"/>
      <c r="H115" s="251"/>
      <c r="I115" s="251"/>
      <c r="J115" s="252"/>
      <c r="K115" s="251"/>
      <c r="L115" s="251"/>
      <c r="M115" s="252"/>
      <c r="N115" s="101"/>
      <c r="T115" s="112"/>
    </row>
    <row r="116" spans="2:22" ht="18" customHeight="1" thickBot="1" x14ac:dyDescent="0.2">
      <c r="B116" s="471" t="s">
        <v>252</v>
      </c>
      <c r="C116" s="472"/>
      <c r="D116" s="472"/>
      <c r="E116" s="89"/>
      <c r="F116" s="89"/>
      <c r="G116" s="89"/>
      <c r="H116" s="90" t="s">
        <v>253</v>
      </c>
      <c r="I116" s="440"/>
      <c r="J116" s="441"/>
      <c r="K116" s="441"/>
      <c r="L116" s="441"/>
      <c r="M116" s="441"/>
      <c r="N116" s="91" t="s">
        <v>235</v>
      </c>
      <c r="T116" s="112"/>
    </row>
    <row r="117" spans="2:22" ht="18" customHeight="1" thickTop="1" x14ac:dyDescent="0.15">
      <c r="B117" s="100" t="s">
        <v>254</v>
      </c>
      <c r="C117" s="253"/>
      <c r="D117" s="253"/>
      <c r="E117" s="253"/>
      <c r="F117" s="253"/>
      <c r="G117" s="253"/>
      <c r="H117" s="253"/>
      <c r="I117" s="253"/>
      <c r="J117" s="254"/>
      <c r="K117" s="253"/>
      <c r="L117" s="253"/>
      <c r="M117" s="254"/>
      <c r="N117" s="102"/>
      <c r="T117" s="112"/>
    </row>
    <row r="118" spans="2:22" ht="18" customHeight="1" x14ac:dyDescent="0.15">
      <c r="B118" s="444" t="s">
        <v>475</v>
      </c>
      <c r="C118" s="445"/>
      <c r="D118" s="455" t="s">
        <v>489</v>
      </c>
      <c r="E118" s="456"/>
      <c r="F118" s="461" t="s">
        <v>244</v>
      </c>
      <c r="G118" s="462"/>
      <c r="H118" s="463"/>
      <c r="I118" s="449" t="str">
        <f>IF(SUM(I119:M120)=0,"",SUM(I119:M120))</f>
        <v/>
      </c>
      <c r="J118" s="450"/>
      <c r="K118" s="450"/>
      <c r="L118" s="450"/>
      <c r="M118" s="450"/>
      <c r="N118" s="95" t="s">
        <v>245</v>
      </c>
      <c r="P118" s="133" t="s">
        <v>477</v>
      </c>
      <c r="Q118" s="133"/>
      <c r="T118" s="112"/>
    </row>
    <row r="119" spans="2:22" ht="18" customHeight="1" x14ac:dyDescent="0.15">
      <c r="B119" s="444"/>
      <c r="C119" s="445"/>
      <c r="D119" s="457"/>
      <c r="E119" s="458"/>
      <c r="F119" s="435" t="s">
        <v>246</v>
      </c>
      <c r="G119" s="436"/>
      <c r="H119" s="437"/>
      <c r="I119" s="438"/>
      <c r="J119" s="439"/>
      <c r="K119" s="439"/>
      <c r="L119" s="439"/>
      <c r="M119" s="439"/>
      <c r="N119" s="75" t="s">
        <v>245</v>
      </c>
      <c r="P119" s="133"/>
      <c r="Q119" s="133"/>
      <c r="T119" s="112"/>
    </row>
    <row r="120" spans="2:22" ht="18" customHeight="1" x14ac:dyDescent="0.15">
      <c r="B120" s="444"/>
      <c r="C120" s="445"/>
      <c r="D120" s="459"/>
      <c r="E120" s="460"/>
      <c r="F120" s="464" t="s">
        <v>247</v>
      </c>
      <c r="G120" s="465"/>
      <c r="H120" s="466"/>
      <c r="I120" s="447"/>
      <c r="J120" s="448"/>
      <c r="K120" s="448"/>
      <c r="L120" s="448"/>
      <c r="M120" s="448"/>
      <c r="N120" s="87" t="s">
        <v>245</v>
      </c>
      <c r="P120" s="133"/>
      <c r="Q120" s="133"/>
      <c r="T120" s="112"/>
    </row>
    <row r="121" spans="2:22" s="5" customFormat="1" ht="18" customHeight="1" x14ac:dyDescent="0.15">
      <c r="B121" s="446"/>
      <c r="C121" s="445"/>
      <c r="D121" s="247" t="s">
        <v>490</v>
      </c>
      <c r="E121" s="248"/>
      <c r="F121" s="248"/>
      <c r="G121" s="248"/>
      <c r="H121" s="248"/>
      <c r="I121" s="447"/>
      <c r="J121" s="448"/>
      <c r="K121" s="448"/>
      <c r="L121" s="448"/>
      <c r="M121" s="448"/>
      <c r="N121" s="87" t="s">
        <v>235</v>
      </c>
      <c r="O121" s="51"/>
      <c r="P121" s="132"/>
      <c r="Q121" s="132"/>
      <c r="T121" s="112"/>
      <c r="U121" s="114"/>
      <c r="V121" s="114"/>
    </row>
    <row r="122" spans="2:22" s="5" customFormat="1" ht="18" customHeight="1" thickBot="1" x14ac:dyDescent="0.2">
      <c r="B122" s="88" t="s">
        <v>230</v>
      </c>
      <c r="C122" s="89"/>
      <c r="D122" s="89"/>
      <c r="E122" s="89"/>
      <c r="F122" s="89"/>
      <c r="G122" s="89"/>
      <c r="H122" s="90" t="s">
        <v>231</v>
      </c>
      <c r="I122" s="440"/>
      <c r="J122" s="441"/>
      <c r="K122" s="441"/>
      <c r="L122" s="441"/>
      <c r="M122" s="441"/>
      <c r="N122" s="91" t="s">
        <v>245</v>
      </c>
      <c r="O122" s="51"/>
      <c r="P122" s="132"/>
      <c r="Q122" s="132"/>
      <c r="T122" s="112"/>
      <c r="U122" s="114"/>
      <c r="V122" s="114"/>
    </row>
    <row r="123" spans="2:22" ht="18" customHeight="1" thickTop="1" x14ac:dyDescent="0.15">
      <c r="B123" s="100" t="s">
        <v>255</v>
      </c>
      <c r="C123" s="253"/>
      <c r="D123" s="253"/>
      <c r="E123" s="253"/>
      <c r="F123" s="253"/>
      <c r="G123" s="253"/>
      <c r="H123" s="253"/>
      <c r="I123" s="253"/>
      <c r="J123" s="254"/>
      <c r="K123" s="253"/>
      <c r="L123" s="253"/>
      <c r="M123" s="254"/>
      <c r="N123" s="102"/>
      <c r="P123" s="132"/>
      <c r="Q123" s="132"/>
      <c r="T123" s="112"/>
    </row>
    <row r="124" spans="2:22" ht="18" customHeight="1" x14ac:dyDescent="0.15">
      <c r="B124" s="444" t="s">
        <v>475</v>
      </c>
      <c r="C124" s="445"/>
      <c r="D124" s="467" t="s">
        <v>489</v>
      </c>
      <c r="E124" s="468"/>
      <c r="F124" s="461" t="s">
        <v>244</v>
      </c>
      <c r="G124" s="462"/>
      <c r="H124" s="463"/>
      <c r="I124" s="449" t="str">
        <f>IF(SUM(I125:M126)=0,"",SUM(I125:M126))</f>
        <v/>
      </c>
      <c r="J124" s="450"/>
      <c r="K124" s="450"/>
      <c r="L124" s="450"/>
      <c r="M124" s="450"/>
      <c r="N124" s="95" t="s">
        <v>245</v>
      </c>
      <c r="P124" s="133" t="s">
        <v>478</v>
      </c>
      <c r="Q124" s="133"/>
      <c r="T124" s="112"/>
    </row>
    <row r="125" spans="2:22" ht="18" customHeight="1" x14ac:dyDescent="0.15">
      <c r="B125" s="444"/>
      <c r="C125" s="445"/>
      <c r="D125" s="469"/>
      <c r="E125" s="470"/>
      <c r="F125" s="435" t="s">
        <v>246</v>
      </c>
      <c r="G125" s="436"/>
      <c r="H125" s="437"/>
      <c r="I125" s="438"/>
      <c r="J125" s="439"/>
      <c r="K125" s="439"/>
      <c r="L125" s="439"/>
      <c r="M125" s="439"/>
      <c r="N125" s="75" t="s">
        <v>245</v>
      </c>
      <c r="P125" s="133"/>
      <c r="Q125" s="133"/>
      <c r="T125" s="112"/>
    </row>
    <row r="126" spans="2:22" ht="18" customHeight="1" x14ac:dyDescent="0.15">
      <c r="B126" s="444"/>
      <c r="C126" s="445"/>
      <c r="D126" s="469"/>
      <c r="E126" s="470"/>
      <c r="F126" s="435" t="s">
        <v>247</v>
      </c>
      <c r="G126" s="436"/>
      <c r="H126" s="437"/>
      <c r="I126" s="438"/>
      <c r="J126" s="439"/>
      <c r="K126" s="439"/>
      <c r="L126" s="439"/>
      <c r="M126" s="439"/>
      <c r="N126" s="75" t="s">
        <v>245</v>
      </c>
      <c r="P126" s="133"/>
      <c r="Q126" s="133"/>
      <c r="T126" s="112"/>
    </row>
    <row r="127" spans="2:22" s="5" customFormat="1" ht="18" customHeight="1" x14ac:dyDescent="0.15">
      <c r="B127" s="446"/>
      <c r="C127" s="445"/>
      <c r="D127" s="291" t="s">
        <v>473</v>
      </c>
      <c r="E127" s="292"/>
      <c r="F127" s="292"/>
      <c r="G127" s="292"/>
      <c r="H127" s="293"/>
      <c r="I127" s="447"/>
      <c r="J127" s="448"/>
      <c r="K127" s="448"/>
      <c r="L127" s="448"/>
      <c r="M127" s="448"/>
      <c r="N127" s="87" t="s">
        <v>476</v>
      </c>
      <c r="O127" s="51"/>
      <c r="P127" s="133"/>
      <c r="Q127" s="133"/>
      <c r="T127" s="112"/>
      <c r="U127" s="114"/>
      <c r="V127" s="114"/>
    </row>
    <row r="128" spans="2:22" s="5" customFormat="1" ht="18" customHeight="1" x14ac:dyDescent="0.15">
      <c r="B128" s="446"/>
      <c r="C128" s="445"/>
      <c r="D128" s="283" t="s">
        <v>490</v>
      </c>
      <c r="E128" s="289"/>
      <c r="F128" s="289"/>
      <c r="G128" s="289"/>
      <c r="H128" s="289"/>
      <c r="I128" s="545"/>
      <c r="J128" s="546"/>
      <c r="K128" s="546"/>
      <c r="L128" s="546"/>
      <c r="M128" s="546"/>
      <c r="N128" s="290" t="s">
        <v>235</v>
      </c>
      <c r="O128" s="51"/>
      <c r="T128" s="112"/>
      <c r="U128" s="114"/>
      <c r="V128" s="114"/>
    </row>
    <row r="129" spans="2:20" ht="18" customHeight="1" thickBot="1" x14ac:dyDescent="0.2">
      <c r="B129" s="255" t="s">
        <v>230</v>
      </c>
      <c r="C129" s="256"/>
      <c r="D129" s="256"/>
      <c r="E129" s="256"/>
      <c r="F129" s="256"/>
      <c r="G129" s="256"/>
      <c r="H129" s="257" t="s">
        <v>231</v>
      </c>
      <c r="I129" s="442"/>
      <c r="J129" s="443"/>
      <c r="K129" s="443"/>
      <c r="L129" s="443"/>
      <c r="M129" s="443"/>
      <c r="N129" s="258" t="s">
        <v>245</v>
      </c>
      <c r="T129" s="112"/>
    </row>
    <row r="130" spans="2:20" ht="20.100000000000001" customHeight="1" thickBot="1" x14ac:dyDescent="0.2">
      <c r="T130" s="37" t="s">
        <v>136</v>
      </c>
    </row>
    <row r="131" spans="2:20" ht="18" customHeight="1" thickBot="1" x14ac:dyDescent="0.2">
      <c r="B131" s="52" t="s">
        <v>443</v>
      </c>
      <c r="C131" s="53"/>
      <c r="D131" s="53"/>
      <c r="E131" s="53"/>
      <c r="F131" s="53"/>
      <c r="G131" s="53"/>
      <c r="H131" s="53"/>
      <c r="I131" s="53"/>
      <c r="J131" s="183"/>
      <c r="K131" s="54"/>
      <c r="L131" s="54"/>
      <c r="M131" s="183"/>
      <c r="N131" s="55"/>
      <c r="T131" s="112"/>
    </row>
    <row r="132" spans="2:20" ht="18" customHeight="1" x14ac:dyDescent="0.15">
      <c r="B132" s="563" t="s">
        <v>202</v>
      </c>
      <c r="C132" s="109" t="s">
        <v>203</v>
      </c>
      <c r="D132" s="547"/>
      <c r="E132" s="548"/>
      <c r="F132" s="548"/>
      <c r="G132" s="549"/>
      <c r="H132" s="549"/>
      <c r="I132" s="549"/>
      <c r="J132" s="549"/>
      <c r="K132" s="549"/>
      <c r="L132" s="549"/>
      <c r="M132" s="549"/>
      <c r="N132" s="550"/>
      <c r="T132" s="112"/>
    </row>
    <row r="133" spans="2:20" ht="18" customHeight="1" x14ac:dyDescent="0.15">
      <c r="B133" s="564"/>
      <c r="C133" s="106" t="s">
        <v>204</v>
      </c>
      <c r="D133" s="551"/>
      <c r="E133" s="552"/>
      <c r="F133" s="552"/>
      <c r="G133" s="552"/>
      <c r="H133" s="552"/>
      <c r="I133" s="552"/>
      <c r="J133" s="552"/>
      <c r="K133" s="552"/>
      <c r="L133" s="552"/>
      <c r="M133" s="552"/>
      <c r="N133" s="553"/>
      <c r="T133" s="112"/>
    </row>
    <row r="134" spans="2:20" ht="18" customHeight="1" x14ac:dyDescent="0.15">
      <c r="B134" s="564"/>
      <c r="C134" s="57" t="s">
        <v>342</v>
      </c>
      <c r="D134" s="551"/>
      <c r="E134" s="552"/>
      <c r="F134" s="552"/>
      <c r="G134" s="552"/>
      <c r="H134" s="552"/>
      <c r="I134" s="552"/>
      <c r="J134" s="552"/>
      <c r="K134" s="552"/>
      <c r="L134" s="552"/>
      <c r="M134" s="552"/>
      <c r="N134" s="553"/>
      <c r="T134" s="112"/>
    </row>
    <row r="135" spans="2:20" ht="18" customHeight="1" x14ac:dyDescent="0.15">
      <c r="B135" s="565"/>
      <c r="C135" s="106" t="s">
        <v>205</v>
      </c>
      <c r="D135" s="554"/>
      <c r="E135" s="555"/>
      <c r="F135" s="555"/>
      <c r="G135" s="555"/>
      <c r="H135" s="555"/>
      <c r="I135" s="555"/>
      <c r="J135" s="555"/>
      <c r="K135" s="555"/>
      <c r="L135" s="555"/>
      <c r="M135" s="555"/>
      <c r="N135" s="556"/>
      <c r="T135" s="112"/>
    </row>
    <row r="136" spans="2:20" ht="18" customHeight="1" x14ac:dyDescent="0.15">
      <c r="B136" s="498" t="s">
        <v>206</v>
      </c>
      <c r="C136" s="110" t="s">
        <v>207</v>
      </c>
      <c r="D136" s="557"/>
      <c r="E136" s="558"/>
      <c r="F136" s="558"/>
      <c r="G136" s="558"/>
      <c r="H136" s="558"/>
      <c r="I136" s="558"/>
      <c r="J136" s="558"/>
      <c r="K136" s="558"/>
      <c r="L136" s="558"/>
      <c r="M136" s="558"/>
      <c r="N136" s="559"/>
      <c r="T136" s="112"/>
    </row>
    <row r="137" spans="2:20" ht="18" customHeight="1" x14ac:dyDescent="0.15">
      <c r="B137" s="502"/>
      <c r="C137" s="58" t="s">
        <v>208</v>
      </c>
      <c r="D137" s="551"/>
      <c r="E137" s="552"/>
      <c r="F137" s="555"/>
      <c r="G137" s="555"/>
      <c r="H137" s="555"/>
      <c r="I137" s="552"/>
      <c r="J137" s="552"/>
      <c r="K137" s="552"/>
      <c r="L137" s="552"/>
      <c r="M137" s="552"/>
      <c r="N137" s="553"/>
      <c r="T137" s="112"/>
    </row>
    <row r="138" spans="2:20" ht="18" customHeight="1" x14ac:dyDescent="0.15">
      <c r="B138" s="498" t="s">
        <v>209</v>
      </c>
      <c r="C138" s="499"/>
      <c r="D138" s="93" t="s">
        <v>210</v>
      </c>
      <c r="E138" s="107"/>
      <c r="F138" s="526" t="s">
        <v>211</v>
      </c>
      <c r="G138" s="526"/>
      <c r="H138" s="526"/>
      <c r="I138" s="93" t="s">
        <v>258</v>
      </c>
      <c r="J138" s="184"/>
      <c r="K138" s="94"/>
      <c r="L138" s="94"/>
      <c r="M138" s="184"/>
      <c r="N138" s="111"/>
      <c r="T138" s="112"/>
    </row>
    <row r="139" spans="2:20" ht="18" customHeight="1" x14ac:dyDescent="0.15">
      <c r="B139" s="502"/>
      <c r="C139" s="503"/>
      <c r="D139" s="560"/>
      <c r="E139" s="561"/>
      <c r="F139" s="562"/>
      <c r="G139" s="562"/>
      <c r="H139" s="562"/>
      <c r="I139" s="583"/>
      <c r="J139" s="584"/>
      <c r="K139" s="584"/>
      <c r="L139" s="584"/>
      <c r="M139" s="584"/>
      <c r="N139" s="585"/>
      <c r="T139" s="112"/>
    </row>
    <row r="140" spans="2:20" ht="18" customHeight="1" x14ac:dyDescent="0.15">
      <c r="B140" s="481" t="s">
        <v>263</v>
      </c>
      <c r="C140" s="575" t="s">
        <v>260</v>
      </c>
      <c r="D140" s="93" t="s">
        <v>264</v>
      </c>
      <c r="E140" s="107"/>
      <c r="F140" s="526" t="s">
        <v>257</v>
      </c>
      <c r="G140" s="526"/>
      <c r="H140" s="526"/>
      <c r="I140" s="60" t="s">
        <v>259</v>
      </c>
      <c r="J140" s="185"/>
      <c r="K140" s="61"/>
      <c r="L140" s="61"/>
      <c r="M140" s="185"/>
      <c r="N140" s="62"/>
      <c r="T140" s="112"/>
    </row>
    <row r="141" spans="2:20" ht="18" customHeight="1" x14ac:dyDescent="0.15">
      <c r="B141" s="482"/>
      <c r="C141" s="576"/>
      <c r="D141" s="560"/>
      <c r="E141" s="561"/>
      <c r="F141" s="562"/>
      <c r="G141" s="562"/>
      <c r="H141" s="562"/>
      <c r="I141" s="583"/>
      <c r="J141" s="584"/>
      <c r="K141" s="584"/>
      <c r="L141" s="584"/>
      <c r="M141" s="584"/>
      <c r="N141" s="585"/>
      <c r="T141" s="112"/>
    </row>
    <row r="142" spans="2:20" ht="18" customHeight="1" x14ac:dyDescent="0.15">
      <c r="B142" s="482"/>
      <c r="C142" s="63" t="s">
        <v>261</v>
      </c>
      <c r="D142" s="577"/>
      <c r="E142" s="578"/>
      <c r="F142" s="578"/>
      <c r="G142" s="578"/>
      <c r="H142" s="578"/>
      <c r="I142" s="578"/>
      <c r="J142" s="578"/>
      <c r="K142" s="578"/>
      <c r="L142" s="578"/>
      <c r="M142" s="578"/>
      <c r="N142" s="579"/>
      <c r="T142" s="112"/>
    </row>
    <row r="143" spans="2:20" ht="18" customHeight="1" x14ac:dyDescent="0.15">
      <c r="B143" s="483"/>
      <c r="C143" s="108" t="s">
        <v>262</v>
      </c>
      <c r="D143" s="580"/>
      <c r="E143" s="581"/>
      <c r="F143" s="581"/>
      <c r="G143" s="581"/>
      <c r="H143" s="581"/>
      <c r="I143" s="581"/>
      <c r="J143" s="581"/>
      <c r="K143" s="581"/>
      <c r="L143" s="581"/>
      <c r="M143" s="581"/>
      <c r="N143" s="582"/>
      <c r="T143" s="112"/>
    </row>
    <row r="144" spans="2:20" ht="18" customHeight="1" x14ac:dyDescent="0.15">
      <c r="B144" s="498" t="s">
        <v>213</v>
      </c>
      <c r="C144" s="499"/>
      <c r="D144" s="574" t="s">
        <v>270</v>
      </c>
      <c r="E144" s="574"/>
      <c r="F144" s="574"/>
      <c r="G144" s="574"/>
      <c r="H144" s="574"/>
      <c r="I144" s="571"/>
      <c r="J144" s="572"/>
      <c r="K144" s="572"/>
      <c r="L144" s="572"/>
      <c r="M144" s="572"/>
      <c r="N144" s="573"/>
      <c r="T144" s="112"/>
    </row>
    <row r="145" spans="2:20" ht="18" customHeight="1" x14ac:dyDescent="0.15">
      <c r="B145" s="500"/>
      <c r="C145" s="501"/>
      <c r="D145" s="507" t="s">
        <v>215</v>
      </c>
      <c r="E145" s="508"/>
      <c r="F145" s="508"/>
      <c r="G145" s="508"/>
      <c r="H145" s="508"/>
      <c r="I145" s="508"/>
      <c r="J145" s="508"/>
      <c r="K145" s="508"/>
      <c r="L145" s="508"/>
      <c r="M145" s="508"/>
      <c r="N145" s="509"/>
      <c r="T145" s="112"/>
    </row>
    <row r="146" spans="2:20" ht="18" customHeight="1" x14ac:dyDescent="0.15">
      <c r="B146" s="500"/>
      <c r="C146" s="501"/>
      <c r="D146" s="507"/>
      <c r="E146" s="508"/>
      <c r="F146" s="508"/>
      <c r="G146" s="508"/>
      <c r="H146" s="508"/>
      <c r="I146" s="508"/>
      <c r="J146" s="508"/>
      <c r="K146" s="508"/>
      <c r="L146" s="508"/>
      <c r="M146" s="508"/>
      <c r="N146" s="509"/>
      <c r="T146" s="112"/>
    </row>
    <row r="147" spans="2:20" ht="18" customHeight="1" x14ac:dyDescent="0.15">
      <c r="B147" s="500"/>
      <c r="C147" s="501"/>
      <c r="D147" s="507"/>
      <c r="E147" s="508"/>
      <c r="F147" s="508"/>
      <c r="G147" s="508"/>
      <c r="H147" s="508"/>
      <c r="I147" s="508"/>
      <c r="J147" s="508"/>
      <c r="K147" s="508"/>
      <c r="L147" s="508"/>
      <c r="M147" s="508"/>
      <c r="N147" s="509"/>
      <c r="T147" s="112"/>
    </row>
    <row r="148" spans="2:20" ht="18" customHeight="1" x14ac:dyDescent="0.15">
      <c r="B148" s="500"/>
      <c r="C148" s="501"/>
      <c r="D148" s="507"/>
      <c r="E148" s="508"/>
      <c r="F148" s="508"/>
      <c r="G148" s="508"/>
      <c r="H148" s="508"/>
      <c r="I148" s="508"/>
      <c r="J148" s="508"/>
      <c r="K148" s="508"/>
      <c r="L148" s="508"/>
      <c r="M148" s="508"/>
      <c r="N148" s="509"/>
      <c r="T148" s="112"/>
    </row>
    <row r="149" spans="2:20" ht="18" customHeight="1" thickBot="1" x14ac:dyDescent="0.2">
      <c r="B149" s="566"/>
      <c r="C149" s="567"/>
      <c r="D149" s="568"/>
      <c r="E149" s="569"/>
      <c r="F149" s="569"/>
      <c r="G149" s="569"/>
      <c r="H149" s="569"/>
      <c r="I149" s="569"/>
      <c r="J149" s="569"/>
      <c r="K149" s="569"/>
      <c r="L149" s="569"/>
      <c r="M149" s="569"/>
      <c r="N149" s="570"/>
      <c r="T149" s="112"/>
    </row>
    <row r="150" spans="2:20" ht="27.95" hidden="1" customHeight="1" thickBot="1" x14ac:dyDescent="0.2">
      <c r="T150" s="37" t="s">
        <v>136</v>
      </c>
    </row>
    <row r="151" spans="2:20" ht="18" customHeight="1" thickBot="1" x14ac:dyDescent="0.2">
      <c r="B151" s="64" t="s">
        <v>458</v>
      </c>
      <c r="C151" s="53"/>
      <c r="D151" s="53"/>
      <c r="E151" s="53"/>
      <c r="F151" s="53"/>
      <c r="G151" s="53"/>
      <c r="H151" s="53"/>
      <c r="I151" s="53"/>
      <c r="J151" s="183"/>
      <c r="K151" s="54"/>
      <c r="L151" s="54"/>
      <c r="M151" s="183"/>
      <c r="N151" s="55"/>
      <c r="T151" s="112"/>
    </row>
    <row r="152" spans="2:20" ht="18" customHeight="1" x14ac:dyDescent="0.15">
      <c r="B152" s="65" t="s">
        <v>219</v>
      </c>
      <c r="C152" s="66"/>
      <c r="D152" s="66"/>
      <c r="E152" s="66"/>
      <c r="F152" s="66"/>
      <c r="G152" s="66"/>
      <c r="H152" s="66"/>
      <c r="I152" s="66"/>
      <c r="J152" s="186"/>
      <c r="K152" s="66"/>
      <c r="L152" s="66"/>
      <c r="M152" s="186"/>
      <c r="N152" s="67"/>
      <c r="T152" s="112"/>
    </row>
    <row r="153" spans="2:20" ht="18" customHeight="1" x14ac:dyDescent="0.15">
      <c r="B153" s="473" t="s">
        <v>475</v>
      </c>
      <c r="C153" s="474"/>
      <c r="D153" s="68" t="s">
        <v>220</v>
      </c>
      <c r="E153" s="69"/>
      <c r="F153" s="69"/>
      <c r="G153" s="69"/>
      <c r="H153" s="69"/>
      <c r="I153" s="494" t="str">
        <f>IF(SUM(J154:J156)+SUM(M154:M156)=0,"",SUM(J154:J156)+SUM(M154:M156))</f>
        <v/>
      </c>
      <c r="J153" s="495"/>
      <c r="K153" s="495"/>
      <c r="L153" s="495"/>
      <c r="M153" s="495"/>
      <c r="N153" s="70" t="s">
        <v>221</v>
      </c>
      <c r="P153" s="133" t="s">
        <v>340</v>
      </c>
      <c r="Q153" s="133"/>
      <c r="T153" s="112"/>
    </row>
    <row r="154" spans="2:20" ht="18" customHeight="1" x14ac:dyDescent="0.15">
      <c r="B154" s="475"/>
      <c r="C154" s="476"/>
      <c r="D154" s="71" t="s">
        <v>222</v>
      </c>
      <c r="E154" s="71"/>
      <c r="F154" s="71"/>
      <c r="G154" s="71"/>
      <c r="H154" s="71"/>
      <c r="I154" s="72" t="s">
        <v>223</v>
      </c>
      <c r="J154" s="172"/>
      <c r="K154" s="73" t="s">
        <v>221</v>
      </c>
      <c r="L154" s="74" t="s">
        <v>224</v>
      </c>
      <c r="M154" s="172"/>
      <c r="N154" s="75" t="s">
        <v>221</v>
      </c>
      <c r="T154" s="112"/>
    </row>
    <row r="155" spans="2:20" ht="18" customHeight="1" x14ac:dyDescent="0.15">
      <c r="B155" s="475"/>
      <c r="C155" s="476"/>
      <c r="D155" s="496" t="s">
        <v>225</v>
      </c>
      <c r="E155" s="76" t="s">
        <v>226</v>
      </c>
      <c r="F155" s="77"/>
      <c r="G155" s="71"/>
      <c r="H155" s="71"/>
      <c r="I155" s="72" t="s">
        <v>223</v>
      </c>
      <c r="J155" s="172"/>
      <c r="K155" s="73" t="s">
        <v>221</v>
      </c>
      <c r="L155" s="74" t="s">
        <v>224</v>
      </c>
      <c r="M155" s="172"/>
      <c r="N155" s="75" t="s">
        <v>221</v>
      </c>
      <c r="T155" s="112"/>
    </row>
    <row r="156" spans="2:20" ht="18" customHeight="1" x14ac:dyDescent="0.15">
      <c r="B156" s="475"/>
      <c r="C156" s="476"/>
      <c r="D156" s="497"/>
      <c r="E156" s="78" t="s">
        <v>227</v>
      </c>
      <c r="F156" s="79"/>
      <c r="G156" s="80"/>
      <c r="H156" s="80"/>
      <c r="I156" s="81" t="s">
        <v>223</v>
      </c>
      <c r="J156" s="187"/>
      <c r="K156" s="82" t="s">
        <v>221</v>
      </c>
      <c r="L156" s="83" t="s">
        <v>224</v>
      </c>
      <c r="M156" s="187"/>
      <c r="N156" s="84" t="s">
        <v>221</v>
      </c>
      <c r="T156" s="112"/>
    </row>
    <row r="157" spans="2:20" ht="18" customHeight="1" x14ac:dyDescent="0.15">
      <c r="B157" s="477"/>
      <c r="C157" s="478"/>
      <c r="D157" s="85" t="s">
        <v>228</v>
      </c>
      <c r="E157" s="86"/>
      <c r="F157" s="86"/>
      <c r="G157" s="86"/>
      <c r="H157" s="86"/>
      <c r="I157" s="447"/>
      <c r="J157" s="448"/>
      <c r="K157" s="448"/>
      <c r="L157" s="448"/>
      <c r="M157" s="448"/>
      <c r="N157" s="87" t="s">
        <v>229</v>
      </c>
      <c r="T157" s="112"/>
    </row>
    <row r="158" spans="2:20" ht="18" customHeight="1" thickBot="1" x14ac:dyDescent="0.2">
      <c r="B158" s="88" t="s">
        <v>230</v>
      </c>
      <c r="C158" s="89"/>
      <c r="D158" s="89"/>
      <c r="E158" s="89"/>
      <c r="F158" s="89"/>
      <c r="G158" s="89"/>
      <c r="H158" s="90" t="s">
        <v>231</v>
      </c>
      <c r="I158" s="440"/>
      <c r="J158" s="441"/>
      <c r="K158" s="441"/>
      <c r="L158" s="441"/>
      <c r="M158" s="441"/>
      <c r="N158" s="91" t="s">
        <v>221</v>
      </c>
      <c r="T158" s="112"/>
    </row>
    <row r="159" spans="2:20" ht="18" customHeight="1" thickTop="1" x14ac:dyDescent="0.15">
      <c r="B159" s="486" t="s">
        <v>232</v>
      </c>
      <c r="C159" s="487"/>
      <c r="D159" s="487"/>
      <c r="E159" s="487"/>
      <c r="F159" s="487"/>
      <c r="G159" s="487"/>
      <c r="H159" s="487"/>
      <c r="I159" s="487"/>
      <c r="J159" s="487"/>
      <c r="K159" s="487"/>
      <c r="L159" s="487"/>
      <c r="M159" s="487"/>
      <c r="N159" s="488"/>
      <c r="T159" s="112"/>
    </row>
    <row r="160" spans="2:20" ht="18" customHeight="1" x14ac:dyDescent="0.15">
      <c r="B160" s="473" t="s">
        <v>233</v>
      </c>
      <c r="C160" s="474"/>
      <c r="D160" s="489" t="s">
        <v>234</v>
      </c>
      <c r="E160" s="490"/>
      <c r="F160" s="490"/>
      <c r="G160" s="490"/>
      <c r="H160" s="491"/>
      <c r="I160" s="453"/>
      <c r="J160" s="454"/>
      <c r="K160" s="454"/>
      <c r="L160" s="454"/>
      <c r="M160" s="454"/>
      <c r="N160" s="92" t="s">
        <v>235</v>
      </c>
      <c r="T160" s="112"/>
    </row>
    <row r="161" spans="2:20" ht="18" customHeight="1" x14ac:dyDescent="0.15">
      <c r="B161" s="475"/>
      <c r="C161" s="476"/>
      <c r="D161" s="68" t="s">
        <v>236</v>
      </c>
      <c r="E161" s="69"/>
      <c r="F161" s="69"/>
      <c r="G161" s="69"/>
      <c r="H161" s="69"/>
      <c r="I161" s="492"/>
      <c r="J161" s="493"/>
      <c r="K161" s="493"/>
      <c r="L161" s="493"/>
      <c r="M161" s="493"/>
      <c r="N161" s="245" t="s">
        <v>235</v>
      </c>
      <c r="T161" s="112"/>
    </row>
    <row r="162" spans="2:20" ht="18" customHeight="1" x14ac:dyDescent="0.15">
      <c r="B162" s="475"/>
      <c r="C162" s="476"/>
      <c r="D162" s="246" t="s">
        <v>237</v>
      </c>
      <c r="E162" s="71"/>
      <c r="F162" s="71"/>
      <c r="G162" s="71"/>
      <c r="H162" s="71"/>
      <c r="I162" s="438"/>
      <c r="J162" s="439"/>
      <c r="K162" s="439"/>
      <c r="L162" s="439"/>
      <c r="M162" s="439"/>
      <c r="N162" s="75" t="s">
        <v>235</v>
      </c>
      <c r="T162" s="112"/>
    </row>
    <row r="163" spans="2:20" ht="18" customHeight="1" x14ac:dyDescent="0.15">
      <c r="B163" s="475"/>
      <c r="C163" s="476"/>
      <c r="D163" s="246" t="s">
        <v>238</v>
      </c>
      <c r="E163" s="71"/>
      <c r="F163" s="71"/>
      <c r="G163" s="71"/>
      <c r="H163" s="71"/>
      <c r="I163" s="438"/>
      <c r="J163" s="439"/>
      <c r="K163" s="439"/>
      <c r="L163" s="439"/>
      <c r="M163" s="439"/>
      <c r="N163" s="75" t="s">
        <v>235</v>
      </c>
      <c r="T163" s="112"/>
    </row>
    <row r="164" spans="2:20" ht="18" customHeight="1" x14ac:dyDescent="0.15">
      <c r="B164" s="475"/>
      <c r="C164" s="476"/>
      <c r="D164" s="246" t="s">
        <v>239</v>
      </c>
      <c r="E164" s="71"/>
      <c r="F164" s="71"/>
      <c r="G164" s="71"/>
      <c r="H164" s="71"/>
      <c r="I164" s="438"/>
      <c r="J164" s="439"/>
      <c r="K164" s="439"/>
      <c r="L164" s="439"/>
      <c r="M164" s="439"/>
      <c r="N164" s="75" t="s">
        <v>235</v>
      </c>
      <c r="T164" s="112"/>
    </row>
    <row r="165" spans="2:20" ht="18" customHeight="1" x14ac:dyDescent="0.15">
      <c r="B165" s="477"/>
      <c r="C165" s="478"/>
      <c r="D165" s="247" t="s">
        <v>240</v>
      </c>
      <c r="E165" s="86"/>
      <c r="F165" s="86"/>
      <c r="G165" s="86"/>
      <c r="H165" s="86"/>
      <c r="I165" s="447"/>
      <c r="J165" s="448"/>
      <c r="K165" s="448"/>
      <c r="L165" s="448"/>
      <c r="M165" s="448"/>
      <c r="N165" s="87" t="s">
        <v>235</v>
      </c>
      <c r="T165" s="112"/>
    </row>
    <row r="166" spans="2:20" ht="18" customHeight="1" x14ac:dyDescent="0.15">
      <c r="B166" s="473" t="s">
        <v>345</v>
      </c>
      <c r="C166" s="474"/>
      <c r="D166" s="60" t="s">
        <v>241</v>
      </c>
      <c r="E166" s="61"/>
      <c r="F166" s="61"/>
      <c r="G166" s="61"/>
      <c r="H166" s="61"/>
      <c r="I166" s="453"/>
      <c r="J166" s="454"/>
      <c r="K166" s="454"/>
      <c r="L166" s="454"/>
      <c r="M166" s="454"/>
      <c r="N166" s="92" t="s">
        <v>242</v>
      </c>
      <c r="T166" s="112"/>
    </row>
    <row r="167" spans="2:20" ht="18" customHeight="1" x14ac:dyDescent="0.15">
      <c r="B167" s="475"/>
      <c r="C167" s="476"/>
      <c r="D167" s="455" t="s">
        <v>243</v>
      </c>
      <c r="E167" s="456"/>
      <c r="F167" s="461" t="s">
        <v>244</v>
      </c>
      <c r="G167" s="462"/>
      <c r="H167" s="463"/>
      <c r="I167" s="449" t="str">
        <f>IF(SUM(I168:M169)=0,"",SUM(I168:M169))</f>
        <v/>
      </c>
      <c r="J167" s="450"/>
      <c r="K167" s="450"/>
      <c r="L167" s="450"/>
      <c r="M167" s="450"/>
      <c r="N167" s="95" t="s">
        <v>245</v>
      </c>
      <c r="T167" s="112"/>
    </row>
    <row r="168" spans="2:20" ht="18" customHeight="1" x14ac:dyDescent="0.15">
      <c r="B168" s="475"/>
      <c r="C168" s="476"/>
      <c r="D168" s="457"/>
      <c r="E168" s="458"/>
      <c r="F168" s="435" t="s">
        <v>246</v>
      </c>
      <c r="G168" s="436"/>
      <c r="H168" s="437"/>
      <c r="I168" s="438"/>
      <c r="J168" s="439"/>
      <c r="K168" s="439"/>
      <c r="L168" s="439"/>
      <c r="M168" s="439"/>
      <c r="N168" s="75" t="s">
        <v>245</v>
      </c>
      <c r="T168" s="112"/>
    </row>
    <row r="169" spans="2:20" ht="18" customHeight="1" x14ac:dyDescent="0.15">
      <c r="B169" s="477"/>
      <c r="C169" s="478"/>
      <c r="D169" s="459"/>
      <c r="E169" s="460"/>
      <c r="F169" s="464" t="s">
        <v>247</v>
      </c>
      <c r="G169" s="465"/>
      <c r="H169" s="466"/>
      <c r="I169" s="447"/>
      <c r="J169" s="448"/>
      <c r="K169" s="448"/>
      <c r="L169" s="448"/>
      <c r="M169" s="448"/>
      <c r="N169" s="87" t="s">
        <v>245</v>
      </c>
      <c r="T169" s="112"/>
    </row>
    <row r="170" spans="2:20" ht="18" customHeight="1" thickBot="1" x14ac:dyDescent="0.2">
      <c r="B170" s="88" t="s">
        <v>248</v>
      </c>
      <c r="C170" s="96"/>
      <c r="D170" s="89"/>
      <c r="E170" s="89"/>
      <c r="F170" s="89"/>
      <c r="G170" s="89"/>
      <c r="H170" s="90" t="s">
        <v>231</v>
      </c>
      <c r="I170" s="440"/>
      <c r="J170" s="441"/>
      <c r="K170" s="441"/>
      <c r="L170" s="441"/>
      <c r="M170" s="441"/>
      <c r="N170" s="91" t="s">
        <v>245</v>
      </c>
      <c r="T170" s="112"/>
    </row>
    <row r="171" spans="2:20" ht="18" customHeight="1" thickTop="1" x14ac:dyDescent="0.15">
      <c r="B171" s="97" t="s">
        <v>249</v>
      </c>
      <c r="C171" s="249"/>
      <c r="D171" s="249"/>
      <c r="E171" s="249"/>
      <c r="F171" s="249"/>
      <c r="G171" s="249"/>
      <c r="H171" s="249"/>
      <c r="I171" s="249"/>
      <c r="J171" s="250"/>
      <c r="K171" s="249"/>
      <c r="L171" s="249"/>
      <c r="M171" s="250"/>
      <c r="N171" s="98"/>
      <c r="T171" s="112"/>
    </row>
    <row r="172" spans="2:20" ht="18" customHeight="1" x14ac:dyDescent="0.15">
      <c r="B172" s="479" t="s">
        <v>250</v>
      </c>
      <c r="C172" s="480"/>
      <c r="D172" s="480"/>
      <c r="E172" s="480"/>
      <c r="F172" s="480"/>
      <c r="G172" s="480"/>
      <c r="H172" s="61"/>
      <c r="I172" s="453"/>
      <c r="J172" s="454"/>
      <c r="K172" s="454"/>
      <c r="L172" s="454"/>
      <c r="M172" s="454"/>
      <c r="N172" s="92" t="s">
        <v>235</v>
      </c>
      <c r="T172" s="112"/>
    </row>
    <row r="173" spans="2:20" ht="18" customHeight="1" x14ac:dyDescent="0.15">
      <c r="B173" s="473" t="s">
        <v>346</v>
      </c>
      <c r="C173" s="474"/>
      <c r="D173" s="60" t="s">
        <v>241</v>
      </c>
      <c r="E173" s="61"/>
      <c r="F173" s="61"/>
      <c r="G173" s="61"/>
      <c r="H173" s="61"/>
      <c r="I173" s="453"/>
      <c r="J173" s="454"/>
      <c r="K173" s="454"/>
      <c r="L173" s="454"/>
      <c r="M173" s="454"/>
      <c r="N173" s="92" t="s">
        <v>242</v>
      </c>
      <c r="T173" s="112"/>
    </row>
    <row r="174" spans="2:20" ht="18" customHeight="1" x14ac:dyDescent="0.15">
      <c r="B174" s="475"/>
      <c r="C174" s="476"/>
      <c r="D174" s="455" t="s">
        <v>243</v>
      </c>
      <c r="E174" s="456"/>
      <c r="F174" s="461" t="s">
        <v>244</v>
      </c>
      <c r="G174" s="462"/>
      <c r="H174" s="463"/>
      <c r="I174" s="449" t="str">
        <f>IF(SUM(I175:M176)=0,"",SUM(I175:M176))</f>
        <v/>
      </c>
      <c r="J174" s="450"/>
      <c r="K174" s="450"/>
      <c r="L174" s="450"/>
      <c r="M174" s="450"/>
      <c r="N174" s="95" t="s">
        <v>245</v>
      </c>
      <c r="T174" s="112"/>
    </row>
    <row r="175" spans="2:20" ht="18" customHeight="1" x14ac:dyDescent="0.15">
      <c r="B175" s="475"/>
      <c r="C175" s="476"/>
      <c r="D175" s="457"/>
      <c r="E175" s="458"/>
      <c r="F175" s="435" t="s">
        <v>246</v>
      </c>
      <c r="G175" s="436"/>
      <c r="H175" s="437"/>
      <c r="I175" s="438"/>
      <c r="J175" s="439"/>
      <c r="K175" s="439"/>
      <c r="L175" s="439"/>
      <c r="M175" s="439"/>
      <c r="N175" s="75" t="s">
        <v>245</v>
      </c>
      <c r="T175" s="112"/>
    </row>
    <row r="176" spans="2:20" ht="18" customHeight="1" x14ac:dyDescent="0.15">
      <c r="B176" s="477"/>
      <c r="C176" s="478"/>
      <c r="D176" s="459"/>
      <c r="E176" s="460"/>
      <c r="F176" s="464" t="s">
        <v>247</v>
      </c>
      <c r="G176" s="465"/>
      <c r="H176" s="466"/>
      <c r="I176" s="447"/>
      <c r="J176" s="448"/>
      <c r="K176" s="448"/>
      <c r="L176" s="448"/>
      <c r="M176" s="448"/>
      <c r="N176" s="87" t="s">
        <v>245</v>
      </c>
      <c r="T176" s="112"/>
    </row>
    <row r="177" spans="2:22" ht="18" customHeight="1" thickBot="1" x14ac:dyDescent="0.2">
      <c r="B177" s="88" t="s">
        <v>251</v>
      </c>
      <c r="C177" s="99"/>
      <c r="D177" s="89"/>
      <c r="E177" s="89"/>
      <c r="F177" s="89"/>
      <c r="G177" s="89"/>
      <c r="H177" s="90" t="s">
        <v>231</v>
      </c>
      <c r="I177" s="440"/>
      <c r="J177" s="441"/>
      <c r="K177" s="441"/>
      <c r="L177" s="441"/>
      <c r="M177" s="441"/>
      <c r="N177" s="91" t="s">
        <v>245</v>
      </c>
      <c r="T177" s="112"/>
    </row>
    <row r="178" spans="2:22" ht="18" customHeight="1" thickTop="1" x14ac:dyDescent="0.15">
      <c r="B178" s="100" t="s">
        <v>450</v>
      </c>
      <c r="C178" s="251"/>
      <c r="D178" s="251"/>
      <c r="E178" s="251"/>
      <c r="F178" s="251"/>
      <c r="G178" s="251"/>
      <c r="H178" s="251"/>
      <c r="I178" s="251"/>
      <c r="J178" s="252"/>
      <c r="K178" s="251"/>
      <c r="L178" s="251"/>
      <c r="M178" s="252"/>
      <c r="N178" s="101"/>
      <c r="T178" s="112"/>
    </row>
    <row r="179" spans="2:22" ht="18" customHeight="1" thickBot="1" x14ac:dyDescent="0.2">
      <c r="B179" s="471" t="s">
        <v>252</v>
      </c>
      <c r="C179" s="472"/>
      <c r="D179" s="472"/>
      <c r="E179" s="89"/>
      <c r="F179" s="89"/>
      <c r="G179" s="89"/>
      <c r="H179" s="90" t="s">
        <v>253</v>
      </c>
      <c r="I179" s="440"/>
      <c r="J179" s="441"/>
      <c r="K179" s="441"/>
      <c r="L179" s="441"/>
      <c r="M179" s="441"/>
      <c r="N179" s="91" t="s">
        <v>235</v>
      </c>
      <c r="T179" s="112"/>
    </row>
    <row r="180" spans="2:22" s="5" customFormat="1" ht="18" customHeight="1" thickTop="1" x14ac:dyDescent="0.15">
      <c r="B180" s="100" t="s">
        <v>254</v>
      </c>
      <c r="C180" s="253"/>
      <c r="D180" s="253"/>
      <c r="E180" s="253"/>
      <c r="F180" s="253"/>
      <c r="G180" s="253"/>
      <c r="H180" s="253"/>
      <c r="I180" s="253"/>
      <c r="J180" s="254"/>
      <c r="K180" s="253"/>
      <c r="L180" s="253"/>
      <c r="M180" s="254"/>
      <c r="N180" s="102"/>
      <c r="O180" s="51"/>
      <c r="T180" s="112"/>
      <c r="U180" s="114"/>
      <c r="V180" s="114"/>
    </row>
    <row r="181" spans="2:22" s="5" customFormat="1" ht="18" customHeight="1" x14ac:dyDescent="0.15">
      <c r="B181" s="444" t="s">
        <v>475</v>
      </c>
      <c r="C181" s="445"/>
      <c r="D181" s="455" t="s">
        <v>489</v>
      </c>
      <c r="E181" s="456"/>
      <c r="F181" s="461" t="s">
        <v>244</v>
      </c>
      <c r="G181" s="462"/>
      <c r="H181" s="463"/>
      <c r="I181" s="449" t="str">
        <f>IF(SUM(I182:M183)=0,"",SUM(I182:M183))</f>
        <v/>
      </c>
      <c r="J181" s="450"/>
      <c r="K181" s="450"/>
      <c r="L181" s="450"/>
      <c r="M181" s="450"/>
      <c r="N181" s="95" t="s">
        <v>245</v>
      </c>
      <c r="O181" s="51"/>
      <c r="P181" s="133" t="s">
        <v>477</v>
      </c>
      <c r="Q181" s="133"/>
      <c r="T181" s="112"/>
      <c r="U181" s="114"/>
      <c r="V181" s="114"/>
    </row>
    <row r="182" spans="2:22" ht="18" customHeight="1" x14ac:dyDescent="0.15">
      <c r="B182" s="444"/>
      <c r="C182" s="445"/>
      <c r="D182" s="457"/>
      <c r="E182" s="458"/>
      <c r="F182" s="435" t="s">
        <v>246</v>
      </c>
      <c r="G182" s="436"/>
      <c r="H182" s="437"/>
      <c r="I182" s="438"/>
      <c r="J182" s="439"/>
      <c r="K182" s="439"/>
      <c r="L182" s="439"/>
      <c r="M182" s="439"/>
      <c r="N182" s="75" t="s">
        <v>245</v>
      </c>
      <c r="P182" s="133"/>
      <c r="Q182" s="133"/>
      <c r="T182" s="112"/>
    </row>
    <row r="183" spans="2:22" ht="18" customHeight="1" x14ac:dyDescent="0.15">
      <c r="B183" s="444"/>
      <c r="C183" s="445"/>
      <c r="D183" s="459"/>
      <c r="E183" s="460"/>
      <c r="F183" s="464" t="s">
        <v>247</v>
      </c>
      <c r="G183" s="465"/>
      <c r="H183" s="466"/>
      <c r="I183" s="447"/>
      <c r="J183" s="448"/>
      <c r="K183" s="448"/>
      <c r="L183" s="448"/>
      <c r="M183" s="448"/>
      <c r="N183" s="87" t="s">
        <v>245</v>
      </c>
      <c r="P183" s="133"/>
      <c r="Q183" s="133"/>
      <c r="T183" s="112"/>
    </row>
    <row r="184" spans="2:22" s="5" customFormat="1" ht="18" customHeight="1" x14ac:dyDescent="0.15">
      <c r="B184" s="446"/>
      <c r="C184" s="445"/>
      <c r="D184" s="247" t="s">
        <v>490</v>
      </c>
      <c r="E184" s="248"/>
      <c r="F184" s="248"/>
      <c r="G184" s="248"/>
      <c r="H184" s="248"/>
      <c r="I184" s="447"/>
      <c r="J184" s="448"/>
      <c r="K184" s="448"/>
      <c r="L184" s="448"/>
      <c r="M184" s="448"/>
      <c r="N184" s="87" t="s">
        <v>235</v>
      </c>
      <c r="O184" s="51"/>
      <c r="P184" s="132"/>
      <c r="Q184" s="132"/>
      <c r="T184" s="112"/>
      <c r="U184" s="114"/>
      <c r="V184" s="114"/>
    </row>
    <row r="185" spans="2:22" s="5" customFormat="1" ht="18" customHeight="1" thickBot="1" x14ac:dyDescent="0.2">
      <c r="B185" s="88" t="s">
        <v>230</v>
      </c>
      <c r="C185" s="89"/>
      <c r="D185" s="89"/>
      <c r="E185" s="89"/>
      <c r="F185" s="89"/>
      <c r="G185" s="89"/>
      <c r="H185" s="90" t="s">
        <v>231</v>
      </c>
      <c r="I185" s="440"/>
      <c r="J185" s="441"/>
      <c r="K185" s="441"/>
      <c r="L185" s="441"/>
      <c r="M185" s="441"/>
      <c r="N185" s="91" t="s">
        <v>245</v>
      </c>
      <c r="O185" s="51"/>
      <c r="P185" s="132"/>
      <c r="Q185" s="132"/>
      <c r="T185" s="112"/>
      <c r="U185" s="114"/>
      <c r="V185" s="114"/>
    </row>
    <row r="186" spans="2:22" ht="18" customHeight="1" thickTop="1" x14ac:dyDescent="0.15">
      <c r="B186" s="100" t="s">
        <v>255</v>
      </c>
      <c r="C186" s="253"/>
      <c r="D186" s="253"/>
      <c r="E186" s="253"/>
      <c r="F186" s="253"/>
      <c r="G186" s="253"/>
      <c r="H186" s="253"/>
      <c r="I186" s="253"/>
      <c r="J186" s="254"/>
      <c r="K186" s="253"/>
      <c r="L186" s="253"/>
      <c r="M186" s="254"/>
      <c r="N186" s="102"/>
      <c r="P186" s="132"/>
      <c r="Q186" s="132"/>
      <c r="T186" s="112"/>
    </row>
    <row r="187" spans="2:22" ht="18" customHeight="1" x14ac:dyDescent="0.15">
      <c r="B187" s="444" t="s">
        <v>475</v>
      </c>
      <c r="C187" s="445"/>
      <c r="D187" s="467" t="s">
        <v>489</v>
      </c>
      <c r="E187" s="468"/>
      <c r="F187" s="461" t="s">
        <v>244</v>
      </c>
      <c r="G187" s="462"/>
      <c r="H187" s="463"/>
      <c r="I187" s="449" t="str">
        <f>IF(SUM(I188:M189)=0,"",SUM(I188:M189))</f>
        <v/>
      </c>
      <c r="J187" s="450"/>
      <c r="K187" s="450"/>
      <c r="L187" s="450"/>
      <c r="M187" s="450"/>
      <c r="N187" s="95" t="s">
        <v>245</v>
      </c>
      <c r="P187" s="133" t="s">
        <v>478</v>
      </c>
      <c r="Q187" s="133"/>
      <c r="T187" s="112"/>
    </row>
    <row r="188" spans="2:22" ht="18" customHeight="1" x14ac:dyDescent="0.15">
      <c r="B188" s="444"/>
      <c r="C188" s="445"/>
      <c r="D188" s="469"/>
      <c r="E188" s="470"/>
      <c r="F188" s="435" t="s">
        <v>246</v>
      </c>
      <c r="G188" s="436"/>
      <c r="H188" s="437"/>
      <c r="I188" s="438"/>
      <c r="J188" s="439"/>
      <c r="K188" s="439"/>
      <c r="L188" s="439"/>
      <c r="M188" s="439"/>
      <c r="N188" s="75" t="s">
        <v>245</v>
      </c>
      <c r="P188" s="133"/>
      <c r="Q188" s="133"/>
      <c r="T188" s="112"/>
    </row>
    <row r="189" spans="2:22" ht="18" customHeight="1" x14ac:dyDescent="0.15">
      <c r="B189" s="444"/>
      <c r="C189" s="445"/>
      <c r="D189" s="469"/>
      <c r="E189" s="470"/>
      <c r="F189" s="435" t="s">
        <v>247</v>
      </c>
      <c r="G189" s="436"/>
      <c r="H189" s="437"/>
      <c r="I189" s="438"/>
      <c r="J189" s="439"/>
      <c r="K189" s="439"/>
      <c r="L189" s="439"/>
      <c r="M189" s="439"/>
      <c r="N189" s="75" t="s">
        <v>245</v>
      </c>
      <c r="P189" s="133"/>
      <c r="Q189" s="133"/>
      <c r="T189" s="112"/>
    </row>
    <row r="190" spans="2:22" ht="18" customHeight="1" x14ac:dyDescent="0.15">
      <c r="B190" s="446"/>
      <c r="C190" s="445"/>
      <c r="D190" s="291" t="s">
        <v>473</v>
      </c>
      <c r="E190" s="292"/>
      <c r="F190" s="292"/>
      <c r="G190" s="292"/>
      <c r="H190" s="293"/>
      <c r="I190" s="447"/>
      <c r="J190" s="448"/>
      <c r="K190" s="448"/>
      <c r="L190" s="448"/>
      <c r="M190" s="448"/>
      <c r="N190" s="87" t="s">
        <v>476</v>
      </c>
      <c r="P190" s="133"/>
      <c r="Q190" s="133"/>
      <c r="T190" s="112"/>
    </row>
    <row r="191" spans="2:22" ht="18" customHeight="1" x14ac:dyDescent="0.15">
      <c r="B191" s="446"/>
      <c r="C191" s="445"/>
      <c r="D191" s="283" t="s">
        <v>490</v>
      </c>
      <c r="E191" s="289"/>
      <c r="F191" s="289"/>
      <c r="G191" s="289"/>
      <c r="H191" s="289"/>
      <c r="I191" s="545"/>
      <c r="J191" s="546"/>
      <c r="K191" s="546"/>
      <c r="L191" s="546"/>
      <c r="M191" s="546"/>
      <c r="N191" s="290" t="s">
        <v>235</v>
      </c>
      <c r="T191" s="112"/>
    </row>
    <row r="192" spans="2:22" ht="18" customHeight="1" thickBot="1" x14ac:dyDescent="0.2">
      <c r="B192" s="255" t="s">
        <v>230</v>
      </c>
      <c r="C192" s="256"/>
      <c r="D192" s="256"/>
      <c r="E192" s="256"/>
      <c r="F192" s="256"/>
      <c r="G192" s="256"/>
      <c r="H192" s="257" t="s">
        <v>231</v>
      </c>
      <c r="I192" s="442"/>
      <c r="J192" s="443"/>
      <c r="K192" s="443"/>
      <c r="L192" s="443"/>
      <c r="M192" s="443"/>
      <c r="N192" s="258" t="s">
        <v>245</v>
      </c>
      <c r="T192" s="112"/>
    </row>
    <row r="193" spans="2:20" ht="20.100000000000001" customHeight="1" thickBot="1" x14ac:dyDescent="0.2">
      <c r="T193" s="37" t="s">
        <v>136</v>
      </c>
    </row>
    <row r="194" spans="2:20" ht="18" customHeight="1" thickBot="1" x14ac:dyDescent="0.2">
      <c r="B194" s="52" t="s">
        <v>444</v>
      </c>
      <c r="C194" s="53"/>
      <c r="D194" s="53"/>
      <c r="E194" s="53"/>
      <c r="F194" s="53"/>
      <c r="G194" s="53"/>
      <c r="H194" s="53"/>
      <c r="I194" s="53"/>
      <c r="J194" s="183"/>
      <c r="K194" s="54"/>
      <c r="L194" s="54"/>
      <c r="M194" s="183"/>
      <c r="N194" s="55"/>
      <c r="T194" s="112"/>
    </row>
    <row r="195" spans="2:20" ht="18" customHeight="1" x14ac:dyDescent="0.15">
      <c r="B195" s="563" t="s">
        <v>202</v>
      </c>
      <c r="C195" s="109" t="s">
        <v>203</v>
      </c>
      <c r="D195" s="547"/>
      <c r="E195" s="548"/>
      <c r="F195" s="548"/>
      <c r="G195" s="549"/>
      <c r="H195" s="549"/>
      <c r="I195" s="549"/>
      <c r="J195" s="549"/>
      <c r="K195" s="549"/>
      <c r="L195" s="549"/>
      <c r="M195" s="549"/>
      <c r="N195" s="550"/>
      <c r="T195" s="112"/>
    </row>
    <row r="196" spans="2:20" ht="18" customHeight="1" x14ac:dyDescent="0.15">
      <c r="B196" s="564"/>
      <c r="C196" s="106" t="s">
        <v>204</v>
      </c>
      <c r="D196" s="551"/>
      <c r="E196" s="552"/>
      <c r="F196" s="552"/>
      <c r="G196" s="552"/>
      <c r="H196" s="552"/>
      <c r="I196" s="552"/>
      <c r="J196" s="552"/>
      <c r="K196" s="552"/>
      <c r="L196" s="552"/>
      <c r="M196" s="552"/>
      <c r="N196" s="553"/>
      <c r="T196" s="112"/>
    </row>
    <row r="197" spans="2:20" ht="18" customHeight="1" x14ac:dyDescent="0.15">
      <c r="B197" s="564"/>
      <c r="C197" s="57" t="s">
        <v>342</v>
      </c>
      <c r="D197" s="551"/>
      <c r="E197" s="552"/>
      <c r="F197" s="552"/>
      <c r="G197" s="552"/>
      <c r="H197" s="552"/>
      <c r="I197" s="552"/>
      <c r="J197" s="552"/>
      <c r="K197" s="552"/>
      <c r="L197" s="552"/>
      <c r="M197" s="552"/>
      <c r="N197" s="553"/>
      <c r="T197" s="112"/>
    </row>
    <row r="198" spans="2:20" ht="18" customHeight="1" x14ac:dyDescent="0.15">
      <c r="B198" s="565"/>
      <c r="C198" s="106" t="s">
        <v>205</v>
      </c>
      <c r="D198" s="554"/>
      <c r="E198" s="555"/>
      <c r="F198" s="555"/>
      <c r="G198" s="555"/>
      <c r="H198" s="555"/>
      <c r="I198" s="555"/>
      <c r="J198" s="555"/>
      <c r="K198" s="555"/>
      <c r="L198" s="555"/>
      <c r="M198" s="555"/>
      <c r="N198" s="556"/>
      <c r="T198" s="112"/>
    </row>
    <row r="199" spans="2:20" ht="18" customHeight="1" x14ac:dyDescent="0.15">
      <c r="B199" s="498" t="s">
        <v>206</v>
      </c>
      <c r="C199" s="110" t="s">
        <v>207</v>
      </c>
      <c r="D199" s="557"/>
      <c r="E199" s="558"/>
      <c r="F199" s="558"/>
      <c r="G199" s="558"/>
      <c r="H199" s="558"/>
      <c r="I199" s="558"/>
      <c r="J199" s="558"/>
      <c r="K199" s="558"/>
      <c r="L199" s="558"/>
      <c r="M199" s="558"/>
      <c r="N199" s="559"/>
      <c r="T199" s="112"/>
    </row>
    <row r="200" spans="2:20" ht="18" customHeight="1" x14ac:dyDescent="0.15">
      <c r="B200" s="502"/>
      <c r="C200" s="58" t="s">
        <v>208</v>
      </c>
      <c r="D200" s="551"/>
      <c r="E200" s="552"/>
      <c r="F200" s="555"/>
      <c r="G200" s="555"/>
      <c r="H200" s="555"/>
      <c r="I200" s="552"/>
      <c r="J200" s="552"/>
      <c r="K200" s="552"/>
      <c r="L200" s="552"/>
      <c r="M200" s="552"/>
      <c r="N200" s="553"/>
      <c r="T200" s="112"/>
    </row>
    <row r="201" spans="2:20" ht="18" customHeight="1" x14ac:dyDescent="0.15">
      <c r="B201" s="498" t="s">
        <v>209</v>
      </c>
      <c r="C201" s="499"/>
      <c r="D201" s="93" t="s">
        <v>210</v>
      </c>
      <c r="E201" s="107"/>
      <c r="F201" s="526" t="s">
        <v>211</v>
      </c>
      <c r="G201" s="526"/>
      <c r="H201" s="526"/>
      <c r="I201" s="93" t="s">
        <v>258</v>
      </c>
      <c r="J201" s="184"/>
      <c r="K201" s="94"/>
      <c r="L201" s="94"/>
      <c r="M201" s="184"/>
      <c r="N201" s="111"/>
      <c r="T201" s="112"/>
    </row>
    <row r="202" spans="2:20" ht="18" customHeight="1" x14ac:dyDescent="0.15">
      <c r="B202" s="502"/>
      <c r="C202" s="503"/>
      <c r="D202" s="560"/>
      <c r="E202" s="561"/>
      <c r="F202" s="562"/>
      <c r="G202" s="562"/>
      <c r="H202" s="562"/>
      <c r="I202" s="583"/>
      <c r="J202" s="584"/>
      <c r="K202" s="584"/>
      <c r="L202" s="584"/>
      <c r="M202" s="584"/>
      <c r="N202" s="585"/>
      <c r="T202" s="112"/>
    </row>
    <row r="203" spans="2:20" ht="18" customHeight="1" x14ac:dyDescent="0.15">
      <c r="B203" s="481" t="s">
        <v>263</v>
      </c>
      <c r="C203" s="575" t="s">
        <v>260</v>
      </c>
      <c r="D203" s="93" t="s">
        <v>264</v>
      </c>
      <c r="E203" s="107"/>
      <c r="F203" s="526" t="s">
        <v>257</v>
      </c>
      <c r="G203" s="526"/>
      <c r="H203" s="526"/>
      <c r="I203" s="60" t="s">
        <v>259</v>
      </c>
      <c r="J203" s="185"/>
      <c r="K203" s="61"/>
      <c r="L203" s="61"/>
      <c r="M203" s="185"/>
      <c r="N203" s="62"/>
      <c r="T203" s="112"/>
    </row>
    <row r="204" spans="2:20" ht="18" customHeight="1" x14ac:dyDescent="0.15">
      <c r="B204" s="482"/>
      <c r="C204" s="576"/>
      <c r="D204" s="560"/>
      <c r="E204" s="561"/>
      <c r="F204" s="562"/>
      <c r="G204" s="562"/>
      <c r="H204" s="562"/>
      <c r="I204" s="583"/>
      <c r="J204" s="584"/>
      <c r="K204" s="584"/>
      <c r="L204" s="584"/>
      <c r="M204" s="584"/>
      <c r="N204" s="585"/>
      <c r="T204" s="112"/>
    </row>
    <row r="205" spans="2:20" ht="18" customHeight="1" x14ac:dyDescent="0.15">
      <c r="B205" s="482"/>
      <c r="C205" s="63" t="s">
        <v>261</v>
      </c>
      <c r="D205" s="577"/>
      <c r="E205" s="578"/>
      <c r="F205" s="578"/>
      <c r="G205" s="578"/>
      <c r="H205" s="578"/>
      <c r="I205" s="578"/>
      <c r="J205" s="578"/>
      <c r="K205" s="578"/>
      <c r="L205" s="578"/>
      <c r="M205" s="578"/>
      <c r="N205" s="579"/>
      <c r="T205" s="112"/>
    </row>
    <row r="206" spans="2:20" ht="18" customHeight="1" x14ac:dyDescent="0.15">
      <c r="B206" s="483"/>
      <c r="C206" s="108" t="s">
        <v>262</v>
      </c>
      <c r="D206" s="580"/>
      <c r="E206" s="581"/>
      <c r="F206" s="581"/>
      <c r="G206" s="581"/>
      <c r="H206" s="581"/>
      <c r="I206" s="581"/>
      <c r="J206" s="581"/>
      <c r="K206" s="581"/>
      <c r="L206" s="581"/>
      <c r="M206" s="581"/>
      <c r="N206" s="582"/>
      <c r="T206" s="112"/>
    </row>
    <row r="207" spans="2:20" ht="18" customHeight="1" x14ac:dyDescent="0.15">
      <c r="B207" s="498" t="s">
        <v>213</v>
      </c>
      <c r="C207" s="499"/>
      <c r="D207" s="574" t="s">
        <v>270</v>
      </c>
      <c r="E207" s="574"/>
      <c r="F207" s="574"/>
      <c r="G207" s="574"/>
      <c r="H207" s="574"/>
      <c r="I207" s="571"/>
      <c r="J207" s="572"/>
      <c r="K207" s="572"/>
      <c r="L207" s="572"/>
      <c r="M207" s="572"/>
      <c r="N207" s="573"/>
      <c r="T207" s="112"/>
    </row>
    <row r="208" spans="2:20" ht="18" customHeight="1" x14ac:dyDescent="0.15">
      <c r="B208" s="500"/>
      <c r="C208" s="501"/>
      <c r="D208" s="507" t="s">
        <v>215</v>
      </c>
      <c r="E208" s="508"/>
      <c r="F208" s="508"/>
      <c r="G208" s="508"/>
      <c r="H208" s="508"/>
      <c r="I208" s="508"/>
      <c r="J208" s="508"/>
      <c r="K208" s="508"/>
      <c r="L208" s="508"/>
      <c r="M208" s="508"/>
      <c r="N208" s="509"/>
      <c r="T208" s="112"/>
    </row>
    <row r="209" spans="2:20" ht="18" customHeight="1" x14ac:dyDescent="0.15">
      <c r="B209" s="500"/>
      <c r="C209" s="501"/>
      <c r="D209" s="507"/>
      <c r="E209" s="508"/>
      <c r="F209" s="508"/>
      <c r="G209" s="508"/>
      <c r="H209" s="508"/>
      <c r="I209" s="508"/>
      <c r="J209" s="508"/>
      <c r="K209" s="508"/>
      <c r="L209" s="508"/>
      <c r="M209" s="508"/>
      <c r="N209" s="509"/>
      <c r="T209" s="112"/>
    </row>
    <row r="210" spans="2:20" ht="18" customHeight="1" x14ac:dyDescent="0.15">
      <c r="B210" s="500"/>
      <c r="C210" s="501"/>
      <c r="D210" s="507"/>
      <c r="E210" s="508"/>
      <c r="F210" s="508"/>
      <c r="G210" s="508"/>
      <c r="H210" s="508"/>
      <c r="I210" s="508"/>
      <c r="J210" s="508"/>
      <c r="K210" s="508"/>
      <c r="L210" s="508"/>
      <c r="M210" s="508"/>
      <c r="N210" s="509"/>
      <c r="T210" s="112"/>
    </row>
    <row r="211" spans="2:20" ht="18" customHeight="1" x14ac:dyDescent="0.15">
      <c r="B211" s="500"/>
      <c r="C211" s="501"/>
      <c r="D211" s="507"/>
      <c r="E211" s="508"/>
      <c r="F211" s="508"/>
      <c r="G211" s="508"/>
      <c r="H211" s="508"/>
      <c r="I211" s="508"/>
      <c r="J211" s="508"/>
      <c r="K211" s="508"/>
      <c r="L211" s="508"/>
      <c r="M211" s="508"/>
      <c r="N211" s="509"/>
      <c r="T211" s="112"/>
    </row>
    <row r="212" spans="2:20" ht="18" customHeight="1" thickBot="1" x14ac:dyDescent="0.2">
      <c r="B212" s="566"/>
      <c r="C212" s="567"/>
      <c r="D212" s="568"/>
      <c r="E212" s="569"/>
      <c r="F212" s="569"/>
      <c r="G212" s="569"/>
      <c r="H212" s="569"/>
      <c r="I212" s="569"/>
      <c r="J212" s="569"/>
      <c r="K212" s="569"/>
      <c r="L212" s="569"/>
      <c r="M212" s="569"/>
      <c r="N212" s="570"/>
      <c r="T212" s="112"/>
    </row>
    <row r="213" spans="2:20" ht="27.95" hidden="1" customHeight="1" thickBot="1" x14ac:dyDescent="0.2">
      <c r="T213" s="37" t="s">
        <v>136</v>
      </c>
    </row>
    <row r="214" spans="2:20" ht="18" customHeight="1" thickBot="1" x14ac:dyDescent="0.2">
      <c r="B214" s="64" t="s">
        <v>454</v>
      </c>
      <c r="C214" s="53"/>
      <c r="D214" s="53"/>
      <c r="E214" s="53"/>
      <c r="F214" s="53"/>
      <c r="G214" s="53"/>
      <c r="H214" s="53"/>
      <c r="I214" s="53"/>
      <c r="J214" s="183"/>
      <c r="K214" s="54"/>
      <c r="L214" s="54"/>
      <c r="M214" s="183"/>
      <c r="N214" s="55"/>
      <c r="T214" s="112"/>
    </row>
    <row r="215" spans="2:20" ht="18" customHeight="1" x14ac:dyDescent="0.15">
      <c r="B215" s="65" t="s">
        <v>219</v>
      </c>
      <c r="C215" s="66"/>
      <c r="D215" s="66"/>
      <c r="E215" s="66"/>
      <c r="F215" s="66"/>
      <c r="G215" s="66"/>
      <c r="H215" s="66"/>
      <c r="I215" s="66"/>
      <c r="J215" s="186"/>
      <c r="K215" s="66"/>
      <c r="L215" s="66"/>
      <c r="M215" s="186"/>
      <c r="N215" s="67"/>
      <c r="P215" s="133" t="s">
        <v>340</v>
      </c>
      <c r="Q215" s="133"/>
      <c r="T215" s="112"/>
    </row>
    <row r="216" spans="2:20" ht="18" customHeight="1" x14ac:dyDescent="0.15">
      <c r="B216" s="473" t="s">
        <v>475</v>
      </c>
      <c r="C216" s="474"/>
      <c r="D216" s="68" t="s">
        <v>220</v>
      </c>
      <c r="E216" s="69"/>
      <c r="F216" s="69"/>
      <c r="G216" s="69"/>
      <c r="H216" s="69"/>
      <c r="I216" s="494" t="str">
        <f>IF(SUM(J217:J219)+SUM(M217:M219)=0,"",SUM(J217:J219)+SUM(M217:M219))</f>
        <v/>
      </c>
      <c r="J216" s="495"/>
      <c r="K216" s="495"/>
      <c r="L216" s="495"/>
      <c r="M216" s="495"/>
      <c r="N216" s="70" t="s">
        <v>221</v>
      </c>
      <c r="T216" s="112"/>
    </row>
    <row r="217" spans="2:20" ht="18" customHeight="1" x14ac:dyDescent="0.15">
      <c r="B217" s="475"/>
      <c r="C217" s="476"/>
      <c r="D217" s="71" t="s">
        <v>222</v>
      </c>
      <c r="E217" s="71"/>
      <c r="F217" s="71"/>
      <c r="G217" s="71"/>
      <c r="H217" s="71"/>
      <c r="I217" s="72" t="s">
        <v>223</v>
      </c>
      <c r="J217" s="172"/>
      <c r="K217" s="73" t="s">
        <v>221</v>
      </c>
      <c r="L217" s="74" t="s">
        <v>224</v>
      </c>
      <c r="M217" s="172"/>
      <c r="N217" s="75" t="s">
        <v>221</v>
      </c>
      <c r="T217" s="112"/>
    </row>
    <row r="218" spans="2:20" ht="18" customHeight="1" x14ac:dyDescent="0.15">
      <c r="B218" s="475"/>
      <c r="C218" s="476"/>
      <c r="D218" s="496" t="s">
        <v>225</v>
      </c>
      <c r="E218" s="76" t="s">
        <v>226</v>
      </c>
      <c r="F218" s="77"/>
      <c r="G218" s="71"/>
      <c r="H218" s="71"/>
      <c r="I218" s="72" t="s">
        <v>223</v>
      </c>
      <c r="J218" s="172"/>
      <c r="K218" s="73" t="s">
        <v>221</v>
      </c>
      <c r="L218" s="74" t="s">
        <v>224</v>
      </c>
      <c r="M218" s="172"/>
      <c r="N218" s="75" t="s">
        <v>221</v>
      </c>
      <c r="T218" s="112"/>
    </row>
    <row r="219" spans="2:20" ht="18" customHeight="1" x14ac:dyDescent="0.15">
      <c r="B219" s="475"/>
      <c r="C219" s="476"/>
      <c r="D219" s="497"/>
      <c r="E219" s="78" t="s">
        <v>227</v>
      </c>
      <c r="F219" s="79"/>
      <c r="G219" s="80"/>
      <c r="H219" s="80"/>
      <c r="I219" s="81" t="s">
        <v>223</v>
      </c>
      <c r="J219" s="187"/>
      <c r="K219" s="82" t="s">
        <v>221</v>
      </c>
      <c r="L219" s="83" t="s">
        <v>224</v>
      </c>
      <c r="M219" s="187"/>
      <c r="N219" s="84" t="s">
        <v>221</v>
      </c>
      <c r="T219" s="112"/>
    </row>
    <row r="220" spans="2:20" ht="18" customHeight="1" x14ac:dyDescent="0.15">
      <c r="B220" s="477"/>
      <c r="C220" s="478"/>
      <c r="D220" s="85" t="s">
        <v>228</v>
      </c>
      <c r="E220" s="86"/>
      <c r="F220" s="86"/>
      <c r="G220" s="86"/>
      <c r="H220" s="86"/>
      <c r="I220" s="447"/>
      <c r="J220" s="448"/>
      <c r="K220" s="448"/>
      <c r="L220" s="448"/>
      <c r="M220" s="448"/>
      <c r="N220" s="87" t="s">
        <v>229</v>
      </c>
      <c r="T220" s="112"/>
    </row>
    <row r="221" spans="2:20" ht="18" customHeight="1" thickBot="1" x14ac:dyDescent="0.2">
      <c r="B221" s="88" t="s">
        <v>230</v>
      </c>
      <c r="C221" s="89"/>
      <c r="D221" s="89"/>
      <c r="E221" s="89"/>
      <c r="F221" s="89"/>
      <c r="G221" s="89"/>
      <c r="H221" s="90" t="s">
        <v>231</v>
      </c>
      <c r="I221" s="440"/>
      <c r="J221" s="441"/>
      <c r="K221" s="441"/>
      <c r="L221" s="441"/>
      <c r="M221" s="441"/>
      <c r="N221" s="91" t="s">
        <v>221</v>
      </c>
      <c r="T221" s="112"/>
    </row>
    <row r="222" spans="2:20" ht="18" customHeight="1" thickTop="1" x14ac:dyDescent="0.15">
      <c r="B222" s="486" t="s">
        <v>232</v>
      </c>
      <c r="C222" s="487"/>
      <c r="D222" s="487"/>
      <c r="E222" s="487"/>
      <c r="F222" s="487"/>
      <c r="G222" s="487"/>
      <c r="H222" s="487"/>
      <c r="I222" s="487"/>
      <c r="J222" s="487"/>
      <c r="K222" s="487"/>
      <c r="L222" s="487"/>
      <c r="M222" s="487"/>
      <c r="N222" s="488"/>
      <c r="T222" s="112"/>
    </row>
    <row r="223" spans="2:20" ht="18" customHeight="1" x14ac:dyDescent="0.15">
      <c r="B223" s="473" t="s">
        <v>233</v>
      </c>
      <c r="C223" s="474"/>
      <c r="D223" s="489" t="s">
        <v>234</v>
      </c>
      <c r="E223" s="490"/>
      <c r="F223" s="490"/>
      <c r="G223" s="490"/>
      <c r="H223" s="491"/>
      <c r="I223" s="453"/>
      <c r="J223" s="454"/>
      <c r="K223" s="454"/>
      <c r="L223" s="454"/>
      <c r="M223" s="454"/>
      <c r="N223" s="92" t="s">
        <v>235</v>
      </c>
      <c r="T223" s="112"/>
    </row>
    <row r="224" spans="2:20" ht="18" customHeight="1" x14ac:dyDescent="0.15">
      <c r="B224" s="475"/>
      <c r="C224" s="476"/>
      <c r="D224" s="68" t="s">
        <v>236</v>
      </c>
      <c r="E224" s="69"/>
      <c r="F224" s="69"/>
      <c r="G224" s="69"/>
      <c r="H224" s="69"/>
      <c r="I224" s="492"/>
      <c r="J224" s="493"/>
      <c r="K224" s="493"/>
      <c r="L224" s="493"/>
      <c r="M224" s="493"/>
      <c r="N224" s="245" t="s">
        <v>235</v>
      </c>
      <c r="T224" s="112"/>
    </row>
    <row r="225" spans="2:22" ht="18" customHeight="1" x14ac:dyDescent="0.15">
      <c r="B225" s="475"/>
      <c r="C225" s="476"/>
      <c r="D225" s="246" t="s">
        <v>237</v>
      </c>
      <c r="E225" s="71"/>
      <c r="F225" s="71"/>
      <c r="G225" s="71"/>
      <c r="H225" s="71"/>
      <c r="I225" s="438"/>
      <c r="J225" s="439"/>
      <c r="K225" s="439"/>
      <c r="L225" s="439"/>
      <c r="M225" s="439"/>
      <c r="N225" s="75" t="s">
        <v>235</v>
      </c>
      <c r="T225" s="112"/>
    </row>
    <row r="226" spans="2:22" ht="18" customHeight="1" x14ac:dyDescent="0.15">
      <c r="B226" s="475"/>
      <c r="C226" s="476"/>
      <c r="D226" s="246" t="s">
        <v>238</v>
      </c>
      <c r="E226" s="71"/>
      <c r="F226" s="71"/>
      <c r="G226" s="71"/>
      <c r="H226" s="71"/>
      <c r="I226" s="438"/>
      <c r="J226" s="439"/>
      <c r="K226" s="439"/>
      <c r="L226" s="439"/>
      <c r="M226" s="439"/>
      <c r="N226" s="75" t="s">
        <v>235</v>
      </c>
      <c r="T226" s="112"/>
    </row>
    <row r="227" spans="2:22" ht="18" customHeight="1" x14ac:dyDescent="0.15">
      <c r="B227" s="475"/>
      <c r="C227" s="476"/>
      <c r="D227" s="246" t="s">
        <v>239</v>
      </c>
      <c r="E227" s="71"/>
      <c r="F227" s="71"/>
      <c r="G227" s="71"/>
      <c r="H227" s="71"/>
      <c r="I227" s="438"/>
      <c r="J227" s="439"/>
      <c r="K227" s="439"/>
      <c r="L227" s="439"/>
      <c r="M227" s="439"/>
      <c r="N227" s="75" t="s">
        <v>235</v>
      </c>
      <c r="T227" s="112"/>
    </row>
    <row r="228" spans="2:22" ht="18" customHeight="1" x14ac:dyDescent="0.15">
      <c r="B228" s="477"/>
      <c r="C228" s="478"/>
      <c r="D228" s="247" t="s">
        <v>240</v>
      </c>
      <c r="E228" s="86"/>
      <c r="F228" s="86"/>
      <c r="G228" s="86"/>
      <c r="H228" s="86"/>
      <c r="I228" s="447"/>
      <c r="J228" s="448"/>
      <c r="K228" s="448"/>
      <c r="L228" s="448"/>
      <c r="M228" s="448"/>
      <c r="N228" s="87" t="s">
        <v>235</v>
      </c>
      <c r="T228" s="112"/>
    </row>
    <row r="229" spans="2:22" ht="18" customHeight="1" x14ac:dyDescent="0.15">
      <c r="B229" s="473" t="s">
        <v>345</v>
      </c>
      <c r="C229" s="474"/>
      <c r="D229" s="60" t="s">
        <v>241</v>
      </c>
      <c r="E229" s="61"/>
      <c r="F229" s="61"/>
      <c r="G229" s="61"/>
      <c r="H229" s="61"/>
      <c r="I229" s="453"/>
      <c r="J229" s="454"/>
      <c r="K229" s="454"/>
      <c r="L229" s="454"/>
      <c r="M229" s="454"/>
      <c r="N229" s="92" t="s">
        <v>242</v>
      </c>
      <c r="T229" s="112"/>
    </row>
    <row r="230" spans="2:22" ht="18" customHeight="1" x14ac:dyDescent="0.15">
      <c r="B230" s="475"/>
      <c r="C230" s="476"/>
      <c r="D230" s="455" t="s">
        <v>243</v>
      </c>
      <c r="E230" s="456"/>
      <c r="F230" s="461" t="s">
        <v>244</v>
      </c>
      <c r="G230" s="462"/>
      <c r="H230" s="463"/>
      <c r="I230" s="449" t="str">
        <f>IF(SUM(I231:M232)=0,"",SUM(I231:M232))</f>
        <v/>
      </c>
      <c r="J230" s="450"/>
      <c r="K230" s="450"/>
      <c r="L230" s="450"/>
      <c r="M230" s="450"/>
      <c r="N230" s="95" t="s">
        <v>245</v>
      </c>
      <c r="T230" s="112"/>
    </row>
    <row r="231" spans="2:22" ht="18" customHeight="1" x14ac:dyDescent="0.15">
      <c r="B231" s="475"/>
      <c r="C231" s="476"/>
      <c r="D231" s="457"/>
      <c r="E231" s="458"/>
      <c r="F231" s="435" t="s">
        <v>246</v>
      </c>
      <c r="G231" s="436"/>
      <c r="H231" s="437"/>
      <c r="I231" s="438"/>
      <c r="J231" s="439"/>
      <c r="K231" s="439"/>
      <c r="L231" s="439"/>
      <c r="M231" s="439"/>
      <c r="N231" s="75" t="s">
        <v>245</v>
      </c>
      <c r="T231" s="112"/>
    </row>
    <row r="232" spans="2:22" ht="18" customHeight="1" x14ac:dyDescent="0.15">
      <c r="B232" s="477"/>
      <c r="C232" s="478"/>
      <c r="D232" s="459"/>
      <c r="E232" s="460"/>
      <c r="F232" s="464" t="s">
        <v>247</v>
      </c>
      <c r="G232" s="465"/>
      <c r="H232" s="466"/>
      <c r="I232" s="447"/>
      <c r="J232" s="448"/>
      <c r="K232" s="448"/>
      <c r="L232" s="448"/>
      <c r="M232" s="448"/>
      <c r="N232" s="87" t="s">
        <v>245</v>
      </c>
      <c r="T232" s="112"/>
    </row>
    <row r="233" spans="2:22" ht="18" customHeight="1" thickBot="1" x14ac:dyDescent="0.2">
      <c r="B233" s="88" t="s">
        <v>248</v>
      </c>
      <c r="C233" s="96"/>
      <c r="D233" s="89"/>
      <c r="E233" s="89"/>
      <c r="F233" s="89"/>
      <c r="G233" s="89"/>
      <c r="H233" s="90" t="s">
        <v>231</v>
      </c>
      <c r="I233" s="440"/>
      <c r="J233" s="441"/>
      <c r="K233" s="441"/>
      <c r="L233" s="441"/>
      <c r="M233" s="441"/>
      <c r="N233" s="91" t="s">
        <v>245</v>
      </c>
      <c r="T233" s="112"/>
    </row>
    <row r="234" spans="2:22" ht="18" customHeight="1" thickTop="1" x14ac:dyDescent="0.15">
      <c r="B234" s="97" t="s">
        <v>249</v>
      </c>
      <c r="C234" s="249"/>
      <c r="D234" s="249"/>
      <c r="E234" s="249"/>
      <c r="F234" s="249"/>
      <c r="G234" s="249"/>
      <c r="H234" s="249"/>
      <c r="I234" s="249"/>
      <c r="J234" s="250"/>
      <c r="K234" s="249"/>
      <c r="L234" s="249"/>
      <c r="M234" s="250"/>
      <c r="N234" s="98"/>
      <c r="T234" s="112"/>
    </row>
    <row r="235" spans="2:22" ht="18" customHeight="1" x14ac:dyDescent="0.15">
      <c r="B235" s="479" t="s">
        <v>250</v>
      </c>
      <c r="C235" s="480"/>
      <c r="D235" s="480"/>
      <c r="E235" s="480"/>
      <c r="F235" s="480"/>
      <c r="G235" s="480"/>
      <c r="H235" s="61"/>
      <c r="I235" s="453"/>
      <c r="J235" s="454"/>
      <c r="K235" s="454"/>
      <c r="L235" s="454"/>
      <c r="M235" s="454"/>
      <c r="N235" s="92" t="s">
        <v>235</v>
      </c>
      <c r="T235" s="112"/>
    </row>
    <row r="236" spans="2:22" s="5" customFormat="1" ht="18" customHeight="1" x14ac:dyDescent="0.15">
      <c r="B236" s="473" t="s">
        <v>346</v>
      </c>
      <c r="C236" s="474"/>
      <c r="D236" s="60" t="s">
        <v>241</v>
      </c>
      <c r="E236" s="61"/>
      <c r="F236" s="61"/>
      <c r="G236" s="61"/>
      <c r="H236" s="61"/>
      <c r="I236" s="453"/>
      <c r="J236" s="454"/>
      <c r="K236" s="454"/>
      <c r="L236" s="454"/>
      <c r="M236" s="454"/>
      <c r="N236" s="92" t="s">
        <v>242</v>
      </c>
      <c r="O236" s="51"/>
      <c r="T236" s="112"/>
      <c r="U236" s="114"/>
      <c r="V236" s="114"/>
    </row>
    <row r="237" spans="2:22" s="5" customFormat="1" ht="18" customHeight="1" x14ac:dyDescent="0.15">
      <c r="B237" s="475"/>
      <c r="C237" s="476"/>
      <c r="D237" s="455" t="s">
        <v>243</v>
      </c>
      <c r="E237" s="456"/>
      <c r="F237" s="461" t="s">
        <v>244</v>
      </c>
      <c r="G237" s="462"/>
      <c r="H237" s="463"/>
      <c r="I237" s="449" t="str">
        <f>IF(SUM(I238:M239)=0,"",SUM(I238:M239))</f>
        <v/>
      </c>
      <c r="J237" s="450"/>
      <c r="K237" s="450"/>
      <c r="L237" s="450"/>
      <c r="M237" s="450"/>
      <c r="N237" s="95" t="s">
        <v>245</v>
      </c>
      <c r="O237" s="51"/>
      <c r="T237" s="112"/>
      <c r="U237" s="114"/>
      <c r="V237" s="114"/>
    </row>
    <row r="238" spans="2:22" ht="18" customHeight="1" x14ac:dyDescent="0.15">
      <c r="B238" s="475"/>
      <c r="C238" s="476"/>
      <c r="D238" s="457"/>
      <c r="E238" s="458"/>
      <c r="F238" s="435" t="s">
        <v>246</v>
      </c>
      <c r="G238" s="436"/>
      <c r="H238" s="437"/>
      <c r="I238" s="438"/>
      <c r="J238" s="439"/>
      <c r="K238" s="439"/>
      <c r="L238" s="439"/>
      <c r="M238" s="439"/>
      <c r="N238" s="75" t="s">
        <v>245</v>
      </c>
      <c r="T238" s="112"/>
    </row>
    <row r="239" spans="2:22" ht="18" customHeight="1" x14ac:dyDescent="0.15">
      <c r="B239" s="477"/>
      <c r="C239" s="478"/>
      <c r="D239" s="459"/>
      <c r="E239" s="460"/>
      <c r="F239" s="464" t="s">
        <v>247</v>
      </c>
      <c r="G239" s="465"/>
      <c r="H239" s="466"/>
      <c r="I239" s="447"/>
      <c r="J239" s="448"/>
      <c r="K239" s="448"/>
      <c r="L239" s="448"/>
      <c r="M239" s="448"/>
      <c r="N239" s="87" t="s">
        <v>245</v>
      </c>
      <c r="T239" s="112"/>
    </row>
    <row r="240" spans="2:22" ht="18" customHeight="1" thickBot="1" x14ac:dyDescent="0.2">
      <c r="B240" s="88" t="s">
        <v>251</v>
      </c>
      <c r="C240" s="99"/>
      <c r="D240" s="89"/>
      <c r="E240" s="89"/>
      <c r="F240" s="89"/>
      <c r="G240" s="89"/>
      <c r="H240" s="90" t="s">
        <v>231</v>
      </c>
      <c r="I240" s="440"/>
      <c r="J240" s="441"/>
      <c r="K240" s="441"/>
      <c r="L240" s="441"/>
      <c r="M240" s="441"/>
      <c r="N240" s="91" t="s">
        <v>245</v>
      </c>
      <c r="T240" s="112"/>
    </row>
    <row r="241" spans="2:22" ht="18" customHeight="1" thickTop="1" x14ac:dyDescent="0.15">
      <c r="B241" s="100" t="s">
        <v>450</v>
      </c>
      <c r="C241" s="251"/>
      <c r="D241" s="251"/>
      <c r="E241" s="251"/>
      <c r="F241" s="251"/>
      <c r="G241" s="251"/>
      <c r="H241" s="251"/>
      <c r="I241" s="251"/>
      <c r="J241" s="252"/>
      <c r="K241" s="251"/>
      <c r="L241" s="251"/>
      <c r="M241" s="252"/>
      <c r="N241" s="101"/>
      <c r="T241" s="112"/>
    </row>
    <row r="242" spans="2:22" ht="18" customHeight="1" thickBot="1" x14ac:dyDescent="0.2">
      <c r="B242" s="471" t="s">
        <v>252</v>
      </c>
      <c r="C242" s="472"/>
      <c r="D242" s="472"/>
      <c r="E242" s="89"/>
      <c r="F242" s="89"/>
      <c r="G242" s="89"/>
      <c r="H242" s="90" t="s">
        <v>253</v>
      </c>
      <c r="I242" s="440"/>
      <c r="J242" s="441"/>
      <c r="K242" s="441"/>
      <c r="L242" s="441"/>
      <c r="M242" s="441"/>
      <c r="N242" s="91" t="s">
        <v>235</v>
      </c>
      <c r="T242" s="112"/>
    </row>
    <row r="243" spans="2:22" ht="18" customHeight="1" thickTop="1" x14ac:dyDescent="0.15">
      <c r="B243" s="100" t="s">
        <v>254</v>
      </c>
      <c r="C243" s="253"/>
      <c r="D243" s="253"/>
      <c r="E243" s="253"/>
      <c r="F243" s="253"/>
      <c r="G243" s="253"/>
      <c r="H243" s="253"/>
      <c r="I243" s="253"/>
      <c r="J243" s="254"/>
      <c r="K243" s="253"/>
      <c r="L243" s="253"/>
      <c r="M243" s="254"/>
      <c r="N243" s="102"/>
      <c r="T243" s="112"/>
    </row>
    <row r="244" spans="2:22" ht="18" customHeight="1" x14ac:dyDescent="0.15">
      <c r="B244" s="444" t="s">
        <v>475</v>
      </c>
      <c r="C244" s="445"/>
      <c r="D244" s="455" t="s">
        <v>489</v>
      </c>
      <c r="E244" s="456"/>
      <c r="F244" s="461" t="s">
        <v>244</v>
      </c>
      <c r="G244" s="462"/>
      <c r="H244" s="463"/>
      <c r="I244" s="449" t="str">
        <f>IF(SUM(I245:M246)=0,"",SUM(I245:M246))</f>
        <v/>
      </c>
      <c r="J244" s="450"/>
      <c r="K244" s="450"/>
      <c r="L244" s="450"/>
      <c r="M244" s="450"/>
      <c r="N244" s="95" t="s">
        <v>245</v>
      </c>
      <c r="P244" s="133" t="s">
        <v>477</v>
      </c>
      <c r="Q244" s="133"/>
      <c r="T244" s="112"/>
    </row>
    <row r="245" spans="2:22" ht="18" customHeight="1" x14ac:dyDescent="0.15">
      <c r="B245" s="444"/>
      <c r="C245" s="445"/>
      <c r="D245" s="457"/>
      <c r="E245" s="458"/>
      <c r="F245" s="435" t="s">
        <v>246</v>
      </c>
      <c r="G245" s="436"/>
      <c r="H245" s="437"/>
      <c r="I245" s="438"/>
      <c r="J245" s="439"/>
      <c r="K245" s="439"/>
      <c r="L245" s="439"/>
      <c r="M245" s="439"/>
      <c r="N245" s="75" t="s">
        <v>245</v>
      </c>
      <c r="P245" s="133"/>
      <c r="Q245" s="133"/>
      <c r="T245" s="112"/>
    </row>
    <row r="246" spans="2:22" ht="18" customHeight="1" x14ac:dyDescent="0.15">
      <c r="B246" s="444"/>
      <c r="C246" s="445"/>
      <c r="D246" s="459"/>
      <c r="E246" s="460"/>
      <c r="F246" s="464" t="s">
        <v>247</v>
      </c>
      <c r="G246" s="465"/>
      <c r="H246" s="466"/>
      <c r="I246" s="447"/>
      <c r="J246" s="448"/>
      <c r="K246" s="448"/>
      <c r="L246" s="448"/>
      <c r="M246" s="448"/>
      <c r="N246" s="87" t="s">
        <v>245</v>
      </c>
      <c r="P246" s="133"/>
      <c r="Q246" s="133"/>
      <c r="T246" s="112"/>
    </row>
    <row r="247" spans="2:22" s="5" customFormat="1" ht="18" customHeight="1" x14ac:dyDescent="0.15">
      <c r="B247" s="446"/>
      <c r="C247" s="445"/>
      <c r="D247" s="247" t="s">
        <v>490</v>
      </c>
      <c r="E247" s="248"/>
      <c r="F247" s="248"/>
      <c r="G247" s="248"/>
      <c r="H247" s="248"/>
      <c r="I247" s="447"/>
      <c r="J247" s="448"/>
      <c r="K247" s="448"/>
      <c r="L247" s="448"/>
      <c r="M247" s="448"/>
      <c r="N247" s="87" t="s">
        <v>235</v>
      </c>
      <c r="O247" s="51"/>
      <c r="P247" s="132"/>
      <c r="Q247" s="132"/>
      <c r="T247" s="112"/>
      <c r="U247" s="114"/>
      <c r="V247" s="114"/>
    </row>
    <row r="248" spans="2:22" s="5" customFormat="1" ht="18" customHeight="1" thickBot="1" x14ac:dyDescent="0.2">
      <c r="B248" s="88" t="s">
        <v>230</v>
      </c>
      <c r="C248" s="89"/>
      <c r="D248" s="89"/>
      <c r="E248" s="89"/>
      <c r="F248" s="89"/>
      <c r="G248" s="89"/>
      <c r="H248" s="90" t="s">
        <v>231</v>
      </c>
      <c r="I248" s="440"/>
      <c r="J248" s="441"/>
      <c r="K248" s="441"/>
      <c r="L248" s="441"/>
      <c r="M248" s="441"/>
      <c r="N248" s="91" t="s">
        <v>245</v>
      </c>
      <c r="O248" s="51"/>
      <c r="P248" s="132"/>
      <c r="Q248" s="132"/>
      <c r="T248" s="112"/>
      <c r="U248" s="114"/>
      <c r="V248" s="114"/>
    </row>
    <row r="249" spans="2:22" ht="18" customHeight="1" thickTop="1" x14ac:dyDescent="0.15">
      <c r="B249" s="100" t="s">
        <v>255</v>
      </c>
      <c r="C249" s="253"/>
      <c r="D249" s="253"/>
      <c r="E249" s="253"/>
      <c r="F249" s="253"/>
      <c r="G249" s="253"/>
      <c r="H249" s="253"/>
      <c r="I249" s="253"/>
      <c r="J249" s="254"/>
      <c r="K249" s="253"/>
      <c r="L249" s="253"/>
      <c r="M249" s="254"/>
      <c r="N249" s="102"/>
      <c r="P249" s="132"/>
      <c r="Q249" s="132"/>
      <c r="T249" s="112"/>
    </row>
    <row r="250" spans="2:22" ht="18" customHeight="1" x14ac:dyDescent="0.15">
      <c r="B250" s="444" t="s">
        <v>475</v>
      </c>
      <c r="C250" s="445"/>
      <c r="D250" s="467" t="s">
        <v>489</v>
      </c>
      <c r="E250" s="468"/>
      <c r="F250" s="461" t="s">
        <v>244</v>
      </c>
      <c r="G250" s="462"/>
      <c r="H250" s="463"/>
      <c r="I250" s="449" t="str">
        <f>IF(SUM(I251:M252)=0,"",SUM(I251:M252))</f>
        <v/>
      </c>
      <c r="J250" s="450"/>
      <c r="K250" s="450"/>
      <c r="L250" s="450"/>
      <c r="M250" s="450"/>
      <c r="N250" s="95" t="s">
        <v>245</v>
      </c>
      <c r="P250" s="133" t="s">
        <v>478</v>
      </c>
      <c r="Q250" s="133"/>
      <c r="T250" s="112"/>
    </row>
    <row r="251" spans="2:22" ht="18" customHeight="1" x14ac:dyDescent="0.15">
      <c r="B251" s="444"/>
      <c r="C251" s="445"/>
      <c r="D251" s="469"/>
      <c r="E251" s="470"/>
      <c r="F251" s="435" t="s">
        <v>246</v>
      </c>
      <c r="G251" s="436"/>
      <c r="H251" s="437"/>
      <c r="I251" s="438"/>
      <c r="J251" s="439"/>
      <c r="K251" s="439"/>
      <c r="L251" s="439"/>
      <c r="M251" s="439"/>
      <c r="N251" s="75" t="s">
        <v>245</v>
      </c>
      <c r="P251" s="133"/>
      <c r="Q251" s="133"/>
      <c r="T251" s="112"/>
    </row>
    <row r="252" spans="2:22" ht="18" customHeight="1" x14ac:dyDescent="0.15">
      <c r="B252" s="444"/>
      <c r="C252" s="445"/>
      <c r="D252" s="469"/>
      <c r="E252" s="470"/>
      <c r="F252" s="435" t="s">
        <v>247</v>
      </c>
      <c r="G252" s="436"/>
      <c r="H252" s="437"/>
      <c r="I252" s="438"/>
      <c r="J252" s="439"/>
      <c r="K252" s="439"/>
      <c r="L252" s="439"/>
      <c r="M252" s="439"/>
      <c r="N252" s="75" t="s">
        <v>245</v>
      </c>
      <c r="P252" s="133"/>
      <c r="Q252" s="133"/>
      <c r="T252" s="112"/>
    </row>
    <row r="253" spans="2:22" ht="18" customHeight="1" x14ac:dyDescent="0.15">
      <c r="B253" s="446"/>
      <c r="C253" s="445"/>
      <c r="D253" s="291" t="s">
        <v>473</v>
      </c>
      <c r="E253" s="292"/>
      <c r="F253" s="292"/>
      <c r="G253" s="292"/>
      <c r="H253" s="293"/>
      <c r="I253" s="447"/>
      <c r="J253" s="448"/>
      <c r="K253" s="448"/>
      <c r="L253" s="448"/>
      <c r="M253" s="448"/>
      <c r="N253" s="87" t="s">
        <v>476</v>
      </c>
      <c r="P253" s="133"/>
      <c r="Q253" s="133"/>
      <c r="T253" s="112"/>
    </row>
    <row r="254" spans="2:22" ht="18" customHeight="1" x14ac:dyDescent="0.15">
      <c r="B254" s="446"/>
      <c r="C254" s="445"/>
      <c r="D254" s="283" t="s">
        <v>490</v>
      </c>
      <c r="E254" s="289"/>
      <c r="F254" s="289"/>
      <c r="G254" s="289"/>
      <c r="H254" s="289"/>
      <c r="I254" s="545"/>
      <c r="J254" s="546"/>
      <c r="K254" s="546"/>
      <c r="L254" s="546"/>
      <c r="M254" s="546"/>
      <c r="N254" s="290" t="s">
        <v>235</v>
      </c>
      <c r="T254" s="112"/>
    </row>
    <row r="255" spans="2:22" ht="18" customHeight="1" thickBot="1" x14ac:dyDescent="0.2">
      <c r="B255" s="255" t="s">
        <v>230</v>
      </c>
      <c r="C255" s="256"/>
      <c r="D255" s="256"/>
      <c r="E255" s="256"/>
      <c r="F255" s="256"/>
      <c r="G255" s="256"/>
      <c r="H255" s="257" t="s">
        <v>231</v>
      </c>
      <c r="I255" s="442"/>
      <c r="J255" s="443"/>
      <c r="K255" s="443"/>
      <c r="L255" s="443"/>
      <c r="M255" s="443"/>
      <c r="N255" s="258" t="s">
        <v>245</v>
      </c>
      <c r="T255" s="112"/>
    </row>
    <row r="256" spans="2:22" ht="20.100000000000001" customHeight="1" thickBot="1" x14ac:dyDescent="0.2">
      <c r="T256" s="37" t="s">
        <v>136</v>
      </c>
    </row>
    <row r="257" spans="2:20" ht="18" customHeight="1" thickBot="1" x14ac:dyDescent="0.2">
      <c r="B257" s="52" t="s">
        <v>445</v>
      </c>
      <c r="C257" s="53"/>
      <c r="D257" s="53"/>
      <c r="E257" s="53"/>
      <c r="F257" s="53"/>
      <c r="G257" s="53"/>
      <c r="H257" s="53"/>
      <c r="I257" s="53"/>
      <c r="J257" s="183"/>
      <c r="K257" s="54"/>
      <c r="L257" s="54"/>
      <c r="M257" s="183"/>
      <c r="N257" s="55"/>
      <c r="T257" s="112"/>
    </row>
    <row r="258" spans="2:20" ht="18" customHeight="1" x14ac:dyDescent="0.15">
      <c r="B258" s="563" t="s">
        <v>202</v>
      </c>
      <c r="C258" s="109" t="s">
        <v>203</v>
      </c>
      <c r="D258" s="547"/>
      <c r="E258" s="548"/>
      <c r="F258" s="548"/>
      <c r="G258" s="549"/>
      <c r="H258" s="549"/>
      <c r="I258" s="549"/>
      <c r="J258" s="549"/>
      <c r="K258" s="549"/>
      <c r="L258" s="549"/>
      <c r="M258" s="549"/>
      <c r="N258" s="550"/>
      <c r="T258" s="112"/>
    </row>
    <row r="259" spans="2:20" ht="18" customHeight="1" x14ac:dyDescent="0.15">
      <c r="B259" s="564"/>
      <c r="C259" s="106" t="s">
        <v>204</v>
      </c>
      <c r="D259" s="551"/>
      <c r="E259" s="552"/>
      <c r="F259" s="552"/>
      <c r="G259" s="552"/>
      <c r="H259" s="552"/>
      <c r="I259" s="552"/>
      <c r="J259" s="552"/>
      <c r="K259" s="552"/>
      <c r="L259" s="552"/>
      <c r="M259" s="552"/>
      <c r="N259" s="553"/>
      <c r="T259" s="112"/>
    </row>
    <row r="260" spans="2:20" ht="18" customHeight="1" x14ac:dyDescent="0.15">
      <c r="B260" s="564"/>
      <c r="C260" s="57" t="s">
        <v>342</v>
      </c>
      <c r="D260" s="551"/>
      <c r="E260" s="552"/>
      <c r="F260" s="552"/>
      <c r="G260" s="552"/>
      <c r="H260" s="552"/>
      <c r="I260" s="552"/>
      <c r="J260" s="552"/>
      <c r="K260" s="552"/>
      <c r="L260" s="552"/>
      <c r="M260" s="552"/>
      <c r="N260" s="553"/>
      <c r="T260" s="112"/>
    </row>
    <row r="261" spans="2:20" ht="18" customHeight="1" x14ac:dyDescent="0.15">
      <c r="B261" s="565"/>
      <c r="C261" s="106" t="s">
        <v>205</v>
      </c>
      <c r="D261" s="554"/>
      <c r="E261" s="555"/>
      <c r="F261" s="555"/>
      <c r="G261" s="555"/>
      <c r="H261" s="555"/>
      <c r="I261" s="555"/>
      <c r="J261" s="555"/>
      <c r="K261" s="555"/>
      <c r="L261" s="555"/>
      <c r="M261" s="555"/>
      <c r="N261" s="556"/>
      <c r="T261" s="112"/>
    </row>
    <row r="262" spans="2:20" ht="18" customHeight="1" x14ac:dyDescent="0.15">
      <c r="B262" s="498" t="s">
        <v>206</v>
      </c>
      <c r="C262" s="110" t="s">
        <v>207</v>
      </c>
      <c r="D262" s="557"/>
      <c r="E262" s="558"/>
      <c r="F262" s="558"/>
      <c r="G262" s="558"/>
      <c r="H262" s="558"/>
      <c r="I262" s="558"/>
      <c r="J262" s="558"/>
      <c r="K262" s="558"/>
      <c r="L262" s="558"/>
      <c r="M262" s="558"/>
      <c r="N262" s="559"/>
      <c r="T262" s="112"/>
    </row>
    <row r="263" spans="2:20" ht="18" customHeight="1" x14ac:dyDescent="0.15">
      <c r="B263" s="502"/>
      <c r="C263" s="58" t="s">
        <v>208</v>
      </c>
      <c r="D263" s="551"/>
      <c r="E263" s="552"/>
      <c r="F263" s="555"/>
      <c r="G263" s="555"/>
      <c r="H263" s="555"/>
      <c r="I263" s="552"/>
      <c r="J263" s="552"/>
      <c r="K263" s="552"/>
      <c r="L263" s="552"/>
      <c r="M263" s="552"/>
      <c r="N263" s="553"/>
      <c r="T263" s="112"/>
    </row>
    <row r="264" spans="2:20" ht="18" customHeight="1" x14ac:dyDescent="0.15">
      <c r="B264" s="498" t="s">
        <v>209</v>
      </c>
      <c r="C264" s="499"/>
      <c r="D264" s="93" t="s">
        <v>210</v>
      </c>
      <c r="E264" s="107"/>
      <c r="F264" s="526" t="s">
        <v>211</v>
      </c>
      <c r="G264" s="526"/>
      <c r="H264" s="526"/>
      <c r="I264" s="93" t="s">
        <v>258</v>
      </c>
      <c r="J264" s="184"/>
      <c r="K264" s="94"/>
      <c r="L264" s="94"/>
      <c r="M264" s="184"/>
      <c r="N264" s="111"/>
      <c r="T264" s="112"/>
    </row>
    <row r="265" spans="2:20" ht="18" customHeight="1" x14ac:dyDescent="0.15">
      <c r="B265" s="502"/>
      <c r="C265" s="503"/>
      <c r="D265" s="560"/>
      <c r="E265" s="561"/>
      <c r="F265" s="562"/>
      <c r="G265" s="562"/>
      <c r="H265" s="562"/>
      <c r="I265" s="583"/>
      <c r="J265" s="584"/>
      <c r="K265" s="584"/>
      <c r="L265" s="584"/>
      <c r="M265" s="584"/>
      <c r="N265" s="585"/>
      <c r="T265" s="112"/>
    </row>
    <row r="266" spans="2:20" ht="18" customHeight="1" x14ac:dyDescent="0.15">
      <c r="B266" s="481" t="s">
        <v>263</v>
      </c>
      <c r="C266" s="575" t="s">
        <v>260</v>
      </c>
      <c r="D266" s="93" t="s">
        <v>264</v>
      </c>
      <c r="E266" s="107"/>
      <c r="F266" s="526" t="s">
        <v>257</v>
      </c>
      <c r="G266" s="526"/>
      <c r="H266" s="526"/>
      <c r="I266" s="60" t="s">
        <v>259</v>
      </c>
      <c r="J266" s="185"/>
      <c r="K266" s="61"/>
      <c r="L266" s="61"/>
      <c r="M266" s="185"/>
      <c r="N266" s="62"/>
      <c r="T266" s="112"/>
    </row>
    <row r="267" spans="2:20" ht="18" customHeight="1" x14ac:dyDescent="0.15">
      <c r="B267" s="482"/>
      <c r="C267" s="576"/>
      <c r="D267" s="560"/>
      <c r="E267" s="561"/>
      <c r="F267" s="562"/>
      <c r="G267" s="562"/>
      <c r="H267" s="562"/>
      <c r="I267" s="583"/>
      <c r="J267" s="584"/>
      <c r="K267" s="584"/>
      <c r="L267" s="584"/>
      <c r="M267" s="584"/>
      <c r="N267" s="585"/>
      <c r="T267" s="112"/>
    </row>
    <row r="268" spans="2:20" ht="18" customHeight="1" x14ac:dyDescent="0.15">
      <c r="B268" s="482"/>
      <c r="C268" s="63" t="s">
        <v>261</v>
      </c>
      <c r="D268" s="577"/>
      <c r="E268" s="578"/>
      <c r="F268" s="578"/>
      <c r="G268" s="578"/>
      <c r="H268" s="578"/>
      <c r="I268" s="578"/>
      <c r="J268" s="578"/>
      <c r="K268" s="578"/>
      <c r="L268" s="578"/>
      <c r="M268" s="578"/>
      <c r="N268" s="579"/>
      <c r="T268" s="112"/>
    </row>
    <row r="269" spans="2:20" ht="18" customHeight="1" x14ac:dyDescent="0.15">
      <c r="B269" s="483"/>
      <c r="C269" s="108" t="s">
        <v>262</v>
      </c>
      <c r="D269" s="580"/>
      <c r="E269" s="581"/>
      <c r="F269" s="581"/>
      <c r="G269" s="581"/>
      <c r="H269" s="581"/>
      <c r="I269" s="581"/>
      <c r="J269" s="581"/>
      <c r="K269" s="581"/>
      <c r="L269" s="581"/>
      <c r="M269" s="581"/>
      <c r="N269" s="582"/>
      <c r="T269" s="112"/>
    </row>
    <row r="270" spans="2:20" ht="18" customHeight="1" x14ac:dyDescent="0.15">
      <c r="B270" s="498" t="s">
        <v>213</v>
      </c>
      <c r="C270" s="499"/>
      <c r="D270" s="574" t="s">
        <v>270</v>
      </c>
      <c r="E270" s="574"/>
      <c r="F270" s="574"/>
      <c r="G270" s="574"/>
      <c r="H270" s="574"/>
      <c r="I270" s="571"/>
      <c r="J270" s="572"/>
      <c r="K270" s="572"/>
      <c r="L270" s="572"/>
      <c r="M270" s="572"/>
      <c r="N270" s="573"/>
      <c r="T270" s="112"/>
    </row>
    <row r="271" spans="2:20" ht="18" customHeight="1" x14ac:dyDescent="0.15">
      <c r="B271" s="500"/>
      <c r="C271" s="501"/>
      <c r="D271" s="507" t="s">
        <v>215</v>
      </c>
      <c r="E271" s="508"/>
      <c r="F271" s="508"/>
      <c r="G271" s="508"/>
      <c r="H271" s="508"/>
      <c r="I271" s="508"/>
      <c r="J271" s="508"/>
      <c r="K271" s="508"/>
      <c r="L271" s="508"/>
      <c r="M271" s="508"/>
      <c r="N271" s="509"/>
      <c r="T271" s="112"/>
    </row>
    <row r="272" spans="2:20" ht="18" customHeight="1" x14ac:dyDescent="0.15">
      <c r="B272" s="500"/>
      <c r="C272" s="501"/>
      <c r="D272" s="507"/>
      <c r="E272" s="508"/>
      <c r="F272" s="508"/>
      <c r="G272" s="508"/>
      <c r="H272" s="508"/>
      <c r="I272" s="508"/>
      <c r="J272" s="508"/>
      <c r="K272" s="508"/>
      <c r="L272" s="508"/>
      <c r="M272" s="508"/>
      <c r="N272" s="509"/>
      <c r="T272" s="112"/>
    </row>
    <row r="273" spans="2:22" ht="18" customHeight="1" x14ac:dyDescent="0.15">
      <c r="B273" s="500"/>
      <c r="C273" s="501"/>
      <c r="D273" s="507"/>
      <c r="E273" s="508"/>
      <c r="F273" s="508"/>
      <c r="G273" s="508"/>
      <c r="H273" s="508"/>
      <c r="I273" s="508"/>
      <c r="J273" s="508"/>
      <c r="K273" s="508"/>
      <c r="L273" s="508"/>
      <c r="M273" s="508"/>
      <c r="N273" s="509"/>
      <c r="T273" s="112"/>
    </row>
    <row r="274" spans="2:22" ht="18" customHeight="1" x14ac:dyDescent="0.15">
      <c r="B274" s="500"/>
      <c r="C274" s="501"/>
      <c r="D274" s="507"/>
      <c r="E274" s="508"/>
      <c r="F274" s="508"/>
      <c r="G274" s="508"/>
      <c r="H274" s="508"/>
      <c r="I274" s="508"/>
      <c r="J274" s="508"/>
      <c r="K274" s="508"/>
      <c r="L274" s="508"/>
      <c r="M274" s="508"/>
      <c r="N274" s="509"/>
      <c r="T274" s="112"/>
    </row>
    <row r="275" spans="2:22" ht="18" customHeight="1" thickBot="1" x14ac:dyDescent="0.2">
      <c r="B275" s="566"/>
      <c r="C275" s="567"/>
      <c r="D275" s="568"/>
      <c r="E275" s="569"/>
      <c r="F275" s="569"/>
      <c r="G275" s="569"/>
      <c r="H275" s="569"/>
      <c r="I275" s="569"/>
      <c r="J275" s="569"/>
      <c r="K275" s="569"/>
      <c r="L275" s="569"/>
      <c r="M275" s="569"/>
      <c r="N275" s="570"/>
      <c r="T275" s="112"/>
    </row>
    <row r="276" spans="2:22" ht="27.95" hidden="1" customHeight="1" thickBot="1" x14ac:dyDescent="0.2">
      <c r="T276" s="37" t="s">
        <v>136</v>
      </c>
    </row>
    <row r="277" spans="2:22" ht="18" customHeight="1" thickBot="1" x14ac:dyDescent="0.2">
      <c r="B277" s="64" t="s">
        <v>455</v>
      </c>
      <c r="C277" s="53"/>
      <c r="D277" s="53"/>
      <c r="E277" s="53"/>
      <c r="F277" s="53"/>
      <c r="G277" s="53"/>
      <c r="H277" s="53"/>
      <c r="I277" s="53"/>
      <c r="J277" s="183"/>
      <c r="K277" s="54"/>
      <c r="L277" s="54"/>
      <c r="M277" s="183"/>
      <c r="N277" s="55"/>
      <c r="T277" s="112"/>
    </row>
    <row r="278" spans="2:22" ht="18" customHeight="1" x14ac:dyDescent="0.15">
      <c r="B278" s="65" t="s">
        <v>219</v>
      </c>
      <c r="C278" s="66"/>
      <c r="D278" s="66"/>
      <c r="E278" s="66"/>
      <c r="F278" s="66"/>
      <c r="G278" s="66"/>
      <c r="H278" s="66"/>
      <c r="I278" s="66"/>
      <c r="J278" s="186"/>
      <c r="K278" s="66"/>
      <c r="L278" s="66"/>
      <c r="M278" s="186"/>
      <c r="N278" s="67"/>
      <c r="T278" s="112"/>
    </row>
    <row r="279" spans="2:22" ht="18" customHeight="1" x14ac:dyDescent="0.15">
      <c r="B279" s="473" t="s">
        <v>475</v>
      </c>
      <c r="C279" s="474"/>
      <c r="D279" s="68" t="s">
        <v>220</v>
      </c>
      <c r="E279" s="69"/>
      <c r="F279" s="69"/>
      <c r="G279" s="69"/>
      <c r="H279" s="69"/>
      <c r="I279" s="494" t="str">
        <f>IF(SUM(J280:J282)+SUM(M280:M282)=0,"",SUM(J280:J282)+SUM(M280:M282))</f>
        <v/>
      </c>
      <c r="J279" s="495"/>
      <c r="K279" s="495"/>
      <c r="L279" s="495"/>
      <c r="M279" s="495"/>
      <c r="N279" s="70" t="s">
        <v>221</v>
      </c>
      <c r="P279" s="133" t="s">
        <v>340</v>
      </c>
      <c r="Q279" s="133"/>
      <c r="T279" s="112"/>
    </row>
    <row r="280" spans="2:22" ht="18" customHeight="1" x14ac:dyDescent="0.15">
      <c r="B280" s="475"/>
      <c r="C280" s="476"/>
      <c r="D280" s="71" t="s">
        <v>222</v>
      </c>
      <c r="E280" s="71"/>
      <c r="F280" s="71"/>
      <c r="G280" s="71"/>
      <c r="H280" s="71"/>
      <c r="I280" s="72" t="s">
        <v>223</v>
      </c>
      <c r="J280" s="172"/>
      <c r="K280" s="73" t="s">
        <v>221</v>
      </c>
      <c r="L280" s="74" t="s">
        <v>224</v>
      </c>
      <c r="M280" s="172"/>
      <c r="N280" s="75" t="s">
        <v>221</v>
      </c>
      <c r="T280" s="112"/>
    </row>
    <row r="281" spans="2:22" ht="18" customHeight="1" x14ac:dyDescent="0.15">
      <c r="B281" s="475"/>
      <c r="C281" s="476"/>
      <c r="D281" s="496" t="s">
        <v>225</v>
      </c>
      <c r="E281" s="76" t="s">
        <v>226</v>
      </c>
      <c r="F281" s="77"/>
      <c r="G281" s="71"/>
      <c r="H281" s="71"/>
      <c r="I281" s="72" t="s">
        <v>223</v>
      </c>
      <c r="J281" s="172"/>
      <c r="K281" s="73" t="s">
        <v>221</v>
      </c>
      <c r="L281" s="74" t="s">
        <v>224</v>
      </c>
      <c r="M281" s="172"/>
      <c r="N281" s="75" t="s">
        <v>221</v>
      </c>
      <c r="T281" s="112"/>
    </row>
    <row r="282" spans="2:22" ht="18" customHeight="1" x14ac:dyDescent="0.15">
      <c r="B282" s="475"/>
      <c r="C282" s="476"/>
      <c r="D282" s="497"/>
      <c r="E282" s="78" t="s">
        <v>227</v>
      </c>
      <c r="F282" s="79"/>
      <c r="G282" s="80"/>
      <c r="H282" s="80"/>
      <c r="I282" s="81" t="s">
        <v>223</v>
      </c>
      <c r="J282" s="187"/>
      <c r="K282" s="82" t="s">
        <v>221</v>
      </c>
      <c r="L282" s="83" t="s">
        <v>224</v>
      </c>
      <c r="M282" s="187"/>
      <c r="N282" s="84" t="s">
        <v>221</v>
      </c>
      <c r="T282" s="112"/>
    </row>
    <row r="283" spans="2:22" ht="18" customHeight="1" x14ac:dyDescent="0.15">
      <c r="B283" s="477"/>
      <c r="C283" s="478"/>
      <c r="D283" s="85" t="s">
        <v>228</v>
      </c>
      <c r="E283" s="86"/>
      <c r="F283" s="86"/>
      <c r="G283" s="86"/>
      <c r="H283" s="86"/>
      <c r="I283" s="447"/>
      <c r="J283" s="448"/>
      <c r="K283" s="448"/>
      <c r="L283" s="448"/>
      <c r="M283" s="448"/>
      <c r="N283" s="87" t="s">
        <v>229</v>
      </c>
      <c r="T283" s="112"/>
    </row>
    <row r="284" spans="2:22" ht="18" customHeight="1" thickBot="1" x14ac:dyDescent="0.2">
      <c r="B284" s="88" t="s">
        <v>230</v>
      </c>
      <c r="C284" s="89"/>
      <c r="D284" s="89"/>
      <c r="E284" s="89"/>
      <c r="F284" s="89"/>
      <c r="G284" s="89"/>
      <c r="H284" s="90" t="s">
        <v>231</v>
      </c>
      <c r="I284" s="440"/>
      <c r="J284" s="441"/>
      <c r="K284" s="441"/>
      <c r="L284" s="441"/>
      <c r="M284" s="441"/>
      <c r="N284" s="91" t="s">
        <v>221</v>
      </c>
      <c r="T284" s="112"/>
    </row>
    <row r="285" spans="2:22" ht="18" customHeight="1" thickTop="1" x14ac:dyDescent="0.15">
      <c r="B285" s="486" t="s">
        <v>232</v>
      </c>
      <c r="C285" s="487"/>
      <c r="D285" s="487"/>
      <c r="E285" s="487"/>
      <c r="F285" s="487"/>
      <c r="G285" s="487"/>
      <c r="H285" s="487"/>
      <c r="I285" s="487"/>
      <c r="J285" s="487"/>
      <c r="K285" s="487"/>
      <c r="L285" s="487"/>
      <c r="M285" s="487"/>
      <c r="N285" s="488"/>
      <c r="T285" s="112"/>
    </row>
    <row r="286" spans="2:22" ht="18" customHeight="1" x14ac:dyDescent="0.15">
      <c r="B286" s="473" t="s">
        <v>233</v>
      </c>
      <c r="C286" s="474"/>
      <c r="D286" s="489" t="s">
        <v>234</v>
      </c>
      <c r="E286" s="490"/>
      <c r="F286" s="490"/>
      <c r="G286" s="490"/>
      <c r="H286" s="491"/>
      <c r="I286" s="453"/>
      <c r="J286" s="454"/>
      <c r="K286" s="454"/>
      <c r="L286" s="454"/>
      <c r="M286" s="454"/>
      <c r="N286" s="92" t="s">
        <v>235</v>
      </c>
      <c r="T286" s="112"/>
    </row>
    <row r="287" spans="2:22" ht="18" customHeight="1" x14ac:dyDescent="0.15">
      <c r="B287" s="475"/>
      <c r="C287" s="476"/>
      <c r="D287" s="68" t="s">
        <v>236</v>
      </c>
      <c r="E287" s="69"/>
      <c r="F287" s="69"/>
      <c r="G287" s="69"/>
      <c r="H287" s="69"/>
      <c r="I287" s="492"/>
      <c r="J287" s="493"/>
      <c r="K287" s="493"/>
      <c r="L287" s="493"/>
      <c r="M287" s="493"/>
      <c r="N287" s="245" t="s">
        <v>235</v>
      </c>
      <c r="T287" s="112"/>
    </row>
    <row r="288" spans="2:22" s="5" customFormat="1" ht="18" customHeight="1" x14ac:dyDescent="0.15">
      <c r="B288" s="475"/>
      <c r="C288" s="476"/>
      <c r="D288" s="246" t="s">
        <v>237</v>
      </c>
      <c r="E288" s="71"/>
      <c r="F288" s="71"/>
      <c r="G288" s="71"/>
      <c r="H288" s="71"/>
      <c r="I288" s="438"/>
      <c r="J288" s="439"/>
      <c r="K288" s="439"/>
      <c r="L288" s="439"/>
      <c r="M288" s="439"/>
      <c r="N288" s="75" t="s">
        <v>235</v>
      </c>
      <c r="O288" s="51"/>
      <c r="T288" s="112"/>
      <c r="U288" s="114"/>
      <c r="V288" s="114"/>
    </row>
    <row r="289" spans="2:22" s="5" customFormat="1" ht="18" customHeight="1" x14ac:dyDescent="0.15">
      <c r="B289" s="475"/>
      <c r="C289" s="476"/>
      <c r="D289" s="246" t="s">
        <v>238</v>
      </c>
      <c r="E289" s="71"/>
      <c r="F289" s="71"/>
      <c r="G289" s="71"/>
      <c r="H289" s="71"/>
      <c r="I289" s="438"/>
      <c r="J289" s="439"/>
      <c r="K289" s="439"/>
      <c r="L289" s="439"/>
      <c r="M289" s="439"/>
      <c r="N289" s="75" t="s">
        <v>235</v>
      </c>
      <c r="O289" s="51"/>
      <c r="T289" s="112"/>
      <c r="U289" s="114"/>
      <c r="V289" s="114"/>
    </row>
    <row r="290" spans="2:22" ht="18" customHeight="1" x14ac:dyDescent="0.15">
      <c r="B290" s="475"/>
      <c r="C290" s="476"/>
      <c r="D290" s="246" t="s">
        <v>239</v>
      </c>
      <c r="E290" s="71"/>
      <c r="F290" s="71"/>
      <c r="G290" s="71"/>
      <c r="H290" s="71"/>
      <c r="I290" s="438"/>
      <c r="J290" s="439"/>
      <c r="K290" s="439"/>
      <c r="L290" s="439"/>
      <c r="M290" s="439"/>
      <c r="N290" s="75" t="s">
        <v>235</v>
      </c>
      <c r="T290" s="112"/>
    </row>
    <row r="291" spans="2:22" ht="18" customHeight="1" x14ac:dyDescent="0.15">
      <c r="B291" s="477"/>
      <c r="C291" s="478"/>
      <c r="D291" s="247" t="s">
        <v>240</v>
      </c>
      <c r="E291" s="86"/>
      <c r="F291" s="86"/>
      <c r="G291" s="86"/>
      <c r="H291" s="86"/>
      <c r="I291" s="447"/>
      <c r="J291" s="448"/>
      <c r="K291" s="448"/>
      <c r="L291" s="448"/>
      <c r="M291" s="448"/>
      <c r="N291" s="87" t="s">
        <v>235</v>
      </c>
      <c r="T291" s="112"/>
    </row>
    <row r="292" spans="2:22" ht="18" customHeight="1" x14ac:dyDescent="0.15">
      <c r="B292" s="473" t="s">
        <v>345</v>
      </c>
      <c r="C292" s="474"/>
      <c r="D292" s="60" t="s">
        <v>241</v>
      </c>
      <c r="E292" s="61"/>
      <c r="F292" s="61"/>
      <c r="G292" s="61"/>
      <c r="H292" s="61"/>
      <c r="I292" s="453"/>
      <c r="J292" s="454"/>
      <c r="K292" s="454"/>
      <c r="L292" s="454"/>
      <c r="M292" s="454"/>
      <c r="N292" s="92" t="s">
        <v>242</v>
      </c>
      <c r="T292" s="112"/>
    </row>
    <row r="293" spans="2:22" ht="18" customHeight="1" x14ac:dyDescent="0.15">
      <c r="B293" s="475"/>
      <c r="C293" s="476"/>
      <c r="D293" s="455" t="s">
        <v>243</v>
      </c>
      <c r="E293" s="456"/>
      <c r="F293" s="461" t="s">
        <v>244</v>
      </c>
      <c r="G293" s="462"/>
      <c r="H293" s="463"/>
      <c r="I293" s="449" t="str">
        <f>IF(SUM(I294:M295)=0,"",SUM(I294:M295))</f>
        <v/>
      </c>
      <c r="J293" s="450"/>
      <c r="K293" s="450"/>
      <c r="L293" s="450"/>
      <c r="M293" s="450"/>
      <c r="N293" s="95" t="s">
        <v>245</v>
      </c>
      <c r="T293" s="112"/>
    </row>
    <row r="294" spans="2:22" ht="18" customHeight="1" x14ac:dyDescent="0.15">
      <c r="B294" s="475"/>
      <c r="C294" s="476"/>
      <c r="D294" s="457"/>
      <c r="E294" s="458"/>
      <c r="F294" s="435" t="s">
        <v>246</v>
      </c>
      <c r="G294" s="436"/>
      <c r="H294" s="437"/>
      <c r="I294" s="438"/>
      <c r="J294" s="439"/>
      <c r="K294" s="439"/>
      <c r="L294" s="439"/>
      <c r="M294" s="439"/>
      <c r="N294" s="75" t="s">
        <v>245</v>
      </c>
      <c r="T294" s="112"/>
    </row>
    <row r="295" spans="2:22" ht="18" customHeight="1" x14ac:dyDescent="0.15">
      <c r="B295" s="477"/>
      <c r="C295" s="478"/>
      <c r="D295" s="459"/>
      <c r="E295" s="460"/>
      <c r="F295" s="464" t="s">
        <v>247</v>
      </c>
      <c r="G295" s="465"/>
      <c r="H295" s="466"/>
      <c r="I295" s="447"/>
      <c r="J295" s="448"/>
      <c r="K295" s="448"/>
      <c r="L295" s="448"/>
      <c r="M295" s="448"/>
      <c r="N295" s="87" t="s">
        <v>245</v>
      </c>
      <c r="T295" s="112"/>
    </row>
    <row r="296" spans="2:22" ht="18" customHeight="1" thickBot="1" x14ac:dyDescent="0.2">
      <c r="B296" s="88" t="s">
        <v>248</v>
      </c>
      <c r="C296" s="96"/>
      <c r="D296" s="89"/>
      <c r="E296" s="89"/>
      <c r="F296" s="89"/>
      <c r="G296" s="89"/>
      <c r="H296" s="90" t="s">
        <v>231</v>
      </c>
      <c r="I296" s="440"/>
      <c r="J296" s="441"/>
      <c r="K296" s="441"/>
      <c r="L296" s="441"/>
      <c r="M296" s="441"/>
      <c r="N296" s="91" t="s">
        <v>245</v>
      </c>
      <c r="T296" s="112"/>
    </row>
    <row r="297" spans="2:22" ht="18" customHeight="1" thickTop="1" x14ac:dyDescent="0.15">
      <c r="B297" s="97" t="s">
        <v>249</v>
      </c>
      <c r="C297" s="249"/>
      <c r="D297" s="249"/>
      <c r="E297" s="249"/>
      <c r="F297" s="249"/>
      <c r="G297" s="249"/>
      <c r="H297" s="249"/>
      <c r="I297" s="249"/>
      <c r="J297" s="250"/>
      <c r="K297" s="249"/>
      <c r="L297" s="249"/>
      <c r="M297" s="250"/>
      <c r="N297" s="98"/>
      <c r="T297" s="112"/>
    </row>
    <row r="298" spans="2:22" ht="18" customHeight="1" x14ac:dyDescent="0.15">
      <c r="B298" s="479" t="s">
        <v>250</v>
      </c>
      <c r="C298" s="480"/>
      <c r="D298" s="480"/>
      <c r="E298" s="480"/>
      <c r="F298" s="480"/>
      <c r="G298" s="480"/>
      <c r="H298" s="61"/>
      <c r="I298" s="453"/>
      <c r="J298" s="454"/>
      <c r="K298" s="454"/>
      <c r="L298" s="454"/>
      <c r="M298" s="454"/>
      <c r="N298" s="92" t="s">
        <v>235</v>
      </c>
      <c r="T298" s="112"/>
    </row>
    <row r="299" spans="2:22" ht="18" customHeight="1" x14ac:dyDescent="0.15">
      <c r="B299" s="473" t="s">
        <v>346</v>
      </c>
      <c r="C299" s="474"/>
      <c r="D299" s="60" t="s">
        <v>241</v>
      </c>
      <c r="E299" s="61"/>
      <c r="F299" s="61"/>
      <c r="G299" s="61"/>
      <c r="H299" s="61"/>
      <c r="I299" s="453"/>
      <c r="J299" s="454"/>
      <c r="K299" s="454"/>
      <c r="L299" s="454"/>
      <c r="M299" s="454"/>
      <c r="N299" s="92" t="s">
        <v>242</v>
      </c>
      <c r="T299" s="112"/>
    </row>
    <row r="300" spans="2:22" ht="18" customHeight="1" x14ac:dyDescent="0.15">
      <c r="B300" s="475"/>
      <c r="C300" s="476"/>
      <c r="D300" s="455" t="s">
        <v>243</v>
      </c>
      <c r="E300" s="456"/>
      <c r="F300" s="461" t="s">
        <v>244</v>
      </c>
      <c r="G300" s="462"/>
      <c r="H300" s="463"/>
      <c r="I300" s="449" t="str">
        <f>IF(SUM(I301:M302)=0,"",SUM(I301:M302))</f>
        <v/>
      </c>
      <c r="J300" s="450"/>
      <c r="K300" s="450"/>
      <c r="L300" s="450"/>
      <c r="M300" s="450"/>
      <c r="N300" s="95" t="s">
        <v>245</v>
      </c>
      <c r="T300" s="112"/>
    </row>
    <row r="301" spans="2:22" ht="18" customHeight="1" x14ac:dyDescent="0.15">
      <c r="B301" s="475"/>
      <c r="C301" s="476"/>
      <c r="D301" s="457"/>
      <c r="E301" s="458"/>
      <c r="F301" s="435" t="s">
        <v>246</v>
      </c>
      <c r="G301" s="436"/>
      <c r="H301" s="437"/>
      <c r="I301" s="438"/>
      <c r="J301" s="439"/>
      <c r="K301" s="439"/>
      <c r="L301" s="439"/>
      <c r="M301" s="439"/>
      <c r="N301" s="75" t="s">
        <v>245</v>
      </c>
      <c r="T301" s="112"/>
    </row>
    <row r="302" spans="2:22" ht="18" customHeight="1" x14ac:dyDescent="0.15">
      <c r="B302" s="477"/>
      <c r="C302" s="478"/>
      <c r="D302" s="459"/>
      <c r="E302" s="460"/>
      <c r="F302" s="464" t="s">
        <v>247</v>
      </c>
      <c r="G302" s="465"/>
      <c r="H302" s="466"/>
      <c r="I302" s="447"/>
      <c r="J302" s="448"/>
      <c r="K302" s="448"/>
      <c r="L302" s="448"/>
      <c r="M302" s="448"/>
      <c r="N302" s="87" t="s">
        <v>245</v>
      </c>
      <c r="T302" s="112"/>
    </row>
    <row r="303" spans="2:22" ht="18" customHeight="1" thickBot="1" x14ac:dyDescent="0.2">
      <c r="B303" s="88" t="s">
        <v>251</v>
      </c>
      <c r="C303" s="99"/>
      <c r="D303" s="89"/>
      <c r="E303" s="89"/>
      <c r="F303" s="89"/>
      <c r="G303" s="89"/>
      <c r="H303" s="90" t="s">
        <v>231</v>
      </c>
      <c r="I303" s="440"/>
      <c r="J303" s="441"/>
      <c r="K303" s="441"/>
      <c r="L303" s="441"/>
      <c r="M303" s="441"/>
      <c r="N303" s="91" t="s">
        <v>245</v>
      </c>
      <c r="T303" s="112"/>
    </row>
    <row r="304" spans="2:22" ht="18" customHeight="1" thickTop="1" x14ac:dyDescent="0.15">
      <c r="B304" s="100" t="s">
        <v>450</v>
      </c>
      <c r="C304" s="251"/>
      <c r="D304" s="251"/>
      <c r="E304" s="251"/>
      <c r="F304" s="251"/>
      <c r="G304" s="251"/>
      <c r="H304" s="251"/>
      <c r="I304" s="251"/>
      <c r="J304" s="252"/>
      <c r="K304" s="251"/>
      <c r="L304" s="251"/>
      <c r="M304" s="252"/>
      <c r="N304" s="101"/>
      <c r="T304" s="112"/>
    </row>
    <row r="305" spans="2:22" ht="18" customHeight="1" thickBot="1" x14ac:dyDescent="0.2">
      <c r="B305" s="471" t="s">
        <v>252</v>
      </c>
      <c r="C305" s="472"/>
      <c r="D305" s="472"/>
      <c r="E305" s="89"/>
      <c r="F305" s="89"/>
      <c r="G305" s="89"/>
      <c r="H305" s="90" t="s">
        <v>253</v>
      </c>
      <c r="I305" s="440"/>
      <c r="J305" s="441"/>
      <c r="K305" s="441"/>
      <c r="L305" s="441"/>
      <c r="M305" s="441"/>
      <c r="N305" s="91" t="s">
        <v>235</v>
      </c>
      <c r="T305" s="112"/>
    </row>
    <row r="306" spans="2:22" ht="18" customHeight="1" thickTop="1" x14ac:dyDescent="0.15">
      <c r="B306" s="100" t="s">
        <v>254</v>
      </c>
      <c r="C306" s="253"/>
      <c r="D306" s="253"/>
      <c r="E306" s="253"/>
      <c r="F306" s="253"/>
      <c r="G306" s="253"/>
      <c r="H306" s="253"/>
      <c r="I306" s="253"/>
      <c r="J306" s="254"/>
      <c r="K306" s="253"/>
      <c r="L306" s="253"/>
      <c r="M306" s="254"/>
      <c r="N306" s="102"/>
      <c r="T306" s="112"/>
    </row>
    <row r="307" spans="2:22" ht="18" customHeight="1" x14ac:dyDescent="0.15">
      <c r="B307" s="444" t="s">
        <v>475</v>
      </c>
      <c r="C307" s="445"/>
      <c r="D307" s="455" t="s">
        <v>489</v>
      </c>
      <c r="E307" s="456"/>
      <c r="F307" s="461" t="s">
        <v>244</v>
      </c>
      <c r="G307" s="462"/>
      <c r="H307" s="463"/>
      <c r="I307" s="449" t="str">
        <f>IF(SUM(I308:M309)=0,"",SUM(I308:M309))</f>
        <v/>
      </c>
      <c r="J307" s="450"/>
      <c r="K307" s="450"/>
      <c r="L307" s="450"/>
      <c r="M307" s="450"/>
      <c r="N307" s="95" t="s">
        <v>245</v>
      </c>
      <c r="P307" s="133" t="s">
        <v>477</v>
      </c>
      <c r="Q307" s="133"/>
      <c r="T307" s="112"/>
    </row>
    <row r="308" spans="2:22" ht="18" customHeight="1" x14ac:dyDescent="0.15">
      <c r="B308" s="444"/>
      <c r="C308" s="445"/>
      <c r="D308" s="457"/>
      <c r="E308" s="458"/>
      <c r="F308" s="435" t="s">
        <v>246</v>
      </c>
      <c r="G308" s="436"/>
      <c r="H308" s="437"/>
      <c r="I308" s="438"/>
      <c r="J308" s="439"/>
      <c r="K308" s="439"/>
      <c r="L308" s="439"/>
      <c r="M308" s="439"/>
      <c r="N308" s="75" t="s">
        <v>245</v>
      </c>
      <c r="P308" s="133"/>
      <c r="Q308" s="133"/>
      <c r="T308" s="112"/>
    </row>
    <row r="309" spans="2:22" ht="18" customHeight="1" x14ac:dyDescent="0.15">
      <c r="B309" s="444"/>
      <c r="C309" s="445"/>
      <c r="D309" s="459"/>
      <c r="E309" s="460"/>
      <c r="F309" s="464" t="s">
        <v>247</v>
      </c>
      <c r="G309" s="465"/>
      <c r="H309" s="466"/>
      <c r="I309" s="447"/>
      <c r="J309" s="448"/>
      <c r="K309" s="448"/>
      <c r="L309" s="448"/>
      <c r="M309" s="448"/>
      <c r="N309" s="87" t="s">
        <v>245</v>
      </c>
      <c r="P309" s="133"/>
      <c r="Q309" s="133"/>
      <c r="T309" s="112"/>
    </row>
    <row r="310" spans="2:22" s="5" customFormat="1" ht="18" customHeight="1" x14ac:dyDescent="0.15">
      <c r="B310" s="446"/>
      <c r="C310" s="445"/>
      <c r="D310" s="247" t="s">
        <v>490</v>
      </c>
      <c r="E310" s="248"/>
      <c r="F310" s="248"/>
      <c r="G310" s="248"/>
      <c r="H310" s="248"/>
      <c r="I310" s="447"/>
      <c r="J310" s="448"/>
      <c r="K310" s="448"/>
      <c r="L310" s="448"/>
      <c r="M310" s="448"/>
      <c r="N310" s="87" t="s">
        <v>235</v>
      </c>
      <c r="O310" s="51"/>
      <c r="P310" s="132"/>
      <c r="Q310" s="132"/>
      <c r="T310" s="112"/>
      <c r="U310" s="114"/>
      <c r="V310" s="114"/>
    </row>
    <row r="311" spans="2:22" s="5" customFormat="1" ht="18" customHeight="1" thickBot="1" x14ac:dyDescent="0.2">
      <c r="B311" s="88" t="s">
        <v>230</v>
      </c>
      <c r="C311" s="89"/>
      <c r="D311" s="89"/>
      <c r="E311" s="89"/>
      <c r="F311" s="89"/>
      <c r="G311" s="89"/>
      <c r="H311" s="90" t="s">
        <v>231</v>
      </c>
      <c r="I311" s="440"/>
      <c r="J311" s="441"/>
      <c r="K311" s="441"/>
      <c r="L311" s="441"/>
      <c r="M311" s="441"/>
      <c r="N311" s="91" t="s">
        <v>245</v>
      </c>
      <c r="O311" s="51"/>
      <c r="P311" s="132"/>
      <c r="Q311" s="132"/>
      <c r="T311" s="112"/>
      <c r="U311" s="114"/>
      <c r="V311" s="114"/>
    </row>
    <row r="312" spans="2:22" ht="18" customHeight="1" thickTop="1" x14ac:dyDescent="0.15">
      <c r="B312" s="100" t="s">
        <v>255</v>
      </c>
      <c r="C312" s="253"/>
      <c r="D312" s="253"/>
      <c r="E312" s="253"/>
      <c r="F312" s="253"/>
      <c r="G312" s="253"/>
      <c r="H312" s="253"/>
      <c r="I312" s="253"/>
      <c r="J312" s="254"/>
      <c r="K312" s="253"/>
      <c r="L312" s="253"/>
      <c r="M312" s="254"/>
      <c r="N312" s="102"/>
      <c r="P312" s="132"/>
      <c r="Q312" s="132"/>
      <c r="T312" s="112"/>
    </row>
    <row r="313" spans="2:22" ht="18" customHeight="1" x14ac:dyDescent="0.15">
      <c r="B313" s="444" t="s">
        <v>475</v>
      </c>
      <c r="C313" s="445"/>
      <c r="D313" s="467" t="s">
        <v>489</v>
      </c>
      <c r="E313" s="468"/>
      <c r="F313" s="461" t="s">
        <v>244</v>
      </c>
      <c r="G313" s="462"/>
      <c r="H313" s="463"/>
      <c r="I313" s="449" t="str">
        <f>IF(SUM(I314:M315)=0,"",SUM(I314:M315))</f>
        <v/>
      </c>
      <c r="J313" s="450"/>
      <c r="K313" s="450"/>
      <c r="L313" s="450"/>
      <c r="M313" s="450"/>
      <c r="N313" s="95" t="s">
        <v>245</v>
      </c>
      <c r="P313" s="133" t="s">
        <v>478</v>
      </c>
      <c r="Q313" s="133"/>
      <c r="T313" s="112"/>
    </row>
    <row r="314" spans="2:22" ht="18" customHeight="1" x14ac:dyDescent="0.15">
      <c r="B314" s="444"/>
      <c r="C314" s="445"/>
      <c r="D314" s="469"/>
      <c r="E314" s="470"/>
      <c r="F314" s="435" t="s">
        <v>246</v>
      </c>
      <c r="G314" s="436"/>
      <c r="H314" s="437"/>
      <c r="I314" s="438"/>
      <c r="J314" s="439"/>
      <c r="K314" s="439"/>
      <c r="L314" s="439"/>
      <c r="M314" s="439"/>
      <c r="N314" s="75" t="s">
        <v>245</v>
      </c>
      <c r="P314" s="133"/>
      <c r="Q314" s="133"/>
      <c r="T314" s="112"/>
    </row>
    <row r="315" spans="2:22" ht="18" customHeight="1" x14ac:dyDescent="0.15">
      <c r="B315" s="444"/>
      <c r="C315" s="445"/>
      <c r="D315" s="469"/>
      <c r="E315" s="470"/>
      <c r="F315" s="435" t="s">
        <v>247</v>
      </c>
      <c r="G315" s="436"/>
      <c r="H315" s="437"/>
      <c r="I315" s="438"/>
      <c r="J315" s="439"/>
      <c r="K315" s="439"/>
      <c r="L315" s="439"/>
      <c r="M315" s="439"/>
      <c r="N315" s="75" t="s">
        <v>245</v>
      </c>
      <c r="P315" s="133"/>
      <c r="Q315" s="133"/>
      <c r="T315" s="112"/>
    </row>
    <row r="316" spans="2:22" ht="18" customHeight="1" x14ac:dyDescent="0.15">
      <c r="B316" s="446"/>
      <c r="C316" s="445"/>
      <c r="D316" s="291" t="s">
        <v>473</v>
      </c>
      <c r="E316" s="292"/>
      <c r="F316" s="292"/>
      <c r="G316" s="292"/>
      <c r="H316" s="293"/>
      <c r="I316" s="447"/>
      <c r="J316" s="448"/>
      <c r="K316" s="448"/>
      <c r="L316" s="448"/>
      <c r="M316" s="448"/>
      <c r="N316" s="87" t="s">
        <v>476</v>
      </c>
      <c r="P316" s="133"/>
      <c r="Q316" s="133"/>
    </row>
    <row r="317" spans="2:22" ht="18" customHeight="1" x14ac:dyDescent="0.15">
      <c r="B317" s="446"/>
      <c r="C317" s="445"/>
      <c r="D317" s="283" t="s">
        <v>490</v>
      </c>
      <c r="E317" s="289"/>
      <c r="F317" s="289"/>
      <c r="G317" s="289"/>
      <c r="H317" s="289"/>
      <c r="I317" s="545"/>
      <c r="J317" s="546"/>
      <c r="K317" s="546"/>
      <c r="L317" s="546"/>
      <c r="M317" s="546"/>
      <c r="N317" s="290" t="s">
        <v>235</v>
      </c>
    </row>
    <row r="318" spans="2:22" ht="18" customHeight="1" thickBot="1" x14ac:dyDescent="0.2">
      <c r="B318" s="255" t="s">
        <v>230</v>
      </c>
      <c r="C318" s="256"/>
      <c r="D318" s="256"/>
      <c r="E318" s="256"/>
      <c r="F318" s="256"/>
      <c r="G318" s="256"/>
      <c r="H318" s="257" t="s">
        <v>231</v>
      </c>
      <c r="I318" s="442"/>
      <c r="J318" s="443"/>
      <c r="K318" s="443"/>
      <c r="L318" s="443"/>
      <c r="M318" s="443"/>
      <c r="N318" s="258" t="s">
        <v>245</v>
      </c>
    </row>
    <row r="319" spans="2:22" ht="20.100000000000001" customHeight="1" x14ac:dyDescent="0.15"/>
  </sheetData>
  <sheetProtection algorithmName="SHA-512" hashValue="hk8inq6s9FXTkl6AwHRfc6yaXuO/yuR/ChLGr0dBoXzG6tLAF8sXQyOJyEoNeyAhnfA0Y2MsMAATjO4ABH7s9Q==" saltValue="ta7dGoSkNNTQEFKvWHvKsw==" spinCount="100000" sheet="1" objects="1" selectLockedCells="1"/>
  <mergeCells count="426">
    <mergeCell ref="G1:S3"/>
    <mergeCell ref="I144:N144"/>
    <mergeCell ref="D144:H144"/>
    <mergeCell ref="F138:H138"/>
    <mergeCell ref="F139:H139"/>
    <mergeCell ref="F140:H140"/>
    <mergeCell ref="F141:H141"/>
    <mergeCell ref="I139:N139"/>
    <mergeCell ref="I141:N141"/>
    <mergeCell ref="D29:D30"/>
    <mergeCell ref="D92:D93"/>
    <mergeCell ref="I94:M94"/>
    <mergeCell ref="I44:M44"/>
    <mergeCell ref="B46:G46"/>
    <mergeCell ref="I46:M46"/>
    <mergeCell ref="B47:C50"/>
    <mergeCell ref="I47:M47"/>
    <mergeCell ref="D48:E50"/>
    <mergeCell ref="F48:H48"/>
    <mergeCell ref="I48:M48"/>
    <mergeCell ref="F49:H49"/>
    <mergeCell ref="I49:M49"/>
    <mergeCell ref="F50:H50"/>
    <mergeCell ref="I50:M50"/>
    <mergeCell ref="I35:M35"/>
    <mergeCell ref="I51:M51"/>
    <mergeCell ref="I104:M104"/>
    <mergeCell ref="B40:C43"/>
    <mergeCell ref="I40:M40"/>
    <mergeCell ref="D41:E43"/>
    <mergeCell ref="F41:H41"/>
    <mergeCell ref="F12:H12"/>
    <mergeCell ref="F13:H13"/>
    <mergeCell ref="I13:N13"/>
    <mergeCell ref="F14:H14"/>
    <mergeCell ref="F15:H15"/>
    <mergeCell ref="I15:N15"/>
    <mergeCell ref="D18:H18"/>
    <mergeCell ref="I18:N18"/>
    <mergeCell ref="I36:M36"/>
    <mergeCell ref="I37:M37"/>
    <mergeCell ref="I38:M38"/>
    <mergeCell ref="I39:M39"/>
    <mergeCell ref="I41:M41"/>
    <mergeCell ref="F42:H42"/>
    <mergeCell ref="I42:M42"/>
    <mergeCell ref="F43:H43"/>
    <mergeCell ref="I43:M43"/>
    <mergeCell ref="D141:E141"/>
    <mergeCell ref="B6:B9"/>
    <mergeCell ref="D11:N11"/>
    <mergeCell ref="D16:N16"/>
    <mergeCell ref="D17:N17"/>
    <mergeCell ref="D74:N74"/>
    <mergeCell ref="B18:C23"/>
    <mergeCell ref="B12:C13"/>
    <mergeCell ref="B10:B11"/>
    <mergeCell ref="B14:B17"/>
    <mergeCell ref="C14:C15"/>
    <mergeCell ref="D19:N23"/>
    <mergeCell ref="D15:E15"/>
    <mergeCell ref="D13:E13"/>
    <mergeCell ref="D6:F6"/>
    <mergeCell ref="G6:N6"/>
    <mergeCell ref="B27:C31"/>
    <mergeCell ref="I27:M27"/>
    <mergeCell ref="I31:M31"/>
    <mergeCell ref="I32:M32"/>
    <mergeCell ref="B33:N33"/>
    <mergeCell ref="B34:C39"/>
    <mergeCell ref="D34:H34"/>
    <mergeCell ref="I34:M34"/>
    <mergeCell ref="B153:C157"/>
    <mergeCell ref="I153:M153"/>
    <mergeCell ref="I240:M240"/>
    <mergeCell ref="I242:M242"/>
    <mergeCell ref="I53:M53"/>
    <mergeCell ref="B69:B72"/>
    <mergeCell ref="D69:F69"/>
    <mergeCell ref="F77:H77"/>
    <mergeCell ref="F78:H78"/>
    <mergeCell ref="D81:H81"/>
    <mergeCell ref="I81:N81"/>
    <mergeCell ref="I78:N78"/>
    <mergeCell ref="F75:H75"/>
    <mergeCell ref="F76:H76"/>
    <mergeCell ref="B81:C86"/>
    <mergeCell ref="D82:N86"/>
    <mergeCell ref="B53:D53"/>
    <mergeCell ref="I157:M157"/>
    <mergeCell ref="I158:M158"/>
    <mergeCell ref="B159:N159"/>
    <mergeCell ref="G69:N69"/>
    <mergeCell ref="D70:N70"/>
    <mergeCell ref="D71:N71"/>
    <mergeCell ref="D72:N72"/>
    <mergeCell ref="D135:N135"/>
    <mergeCell ref="F105:H105"/>
    <mergeCell ref="I105:M105"/>
    <mergeCell ref="F106:H106"/>
    <mergeCell ref="I106:M106"/>
    <mergeCell ref="I107:M107"/>
    <mergeCell ref="B109:G109"/>
    <mergeCell ref="I109:M109"/>
    <mergeCell ref="B110:C113"/>
    <mergeCell ref="I110:M110"/>
    <mergeCell ref="D111:E113"/>
    <mergeCell ref="F111:H111"/>
    <mergeCell ref="I111:M111"/>
    <mergeCell ref="F112:H112"/>
    <mergeCell ref="I112:M112"/>
    <mergeCell ref="F113:H113"/>
    <mergeCell ref="I287:M287"/>
    <mergeCell ref="I288:M288"/>
    <mergeCell ref="I289:M289"/>
    <mergeCell ref="I290:M290"/>
    <mergeCell ref="I291:M291"/>
    <mergeCell ref="B279:C283"/>
    <mergeCell ref="I279:M279"/>
    <mergeCell ref="D281:D282"/>
    <mergeCell ref="I283:M283"/>
    <mergeCell ref="I284:M284"/>
    <mergeCell ref="B285:N285"/>
    <mergeCell ref="F267:H267"/>
    <mergeCell ref="I265:N265"/>
    <mergeCell ref="I267:N267"/>
    <mergeCell ref="D270:H270"/>
    <mergeCell ref="I270:N270"/>
    <mergeCell ref="B292:C295"/>
    <mergeCell ref="I292:M292"/>
    <mergeCell ref="D293:E295"/>
    <mergeCell ref="F293:H293"/>
    <mergeCell ref="I293:M293"/>
    <mergeCell ref="F294:H294"/>
    <mergeCell ref="I294:M294"/>
    <mergeCell ref="F295:H295"/>
    <mergeCell ref="I295:M295"/>
    <mergeCell ref="B266:B269"/>
    <mergeCell ref="C266:C267"/>
    <mergeCell ref="D267:E267"/>
    <mergeCell ref="D268:N268"/>
    <mergeCell ref="D269:N269"/>
    <mergeCell ref="B270:C275"/>
    <mergeCell ref="D271:N275"/>
    <mergeCell ref="B286:C291"/>
    <mergeCell ref="D286:H286"/>
    <mergeCell ref="I286:M286"/>
    <mergeCell ref="I296:M296"/>
    <mergeCell ref="I303:M303"/>
    <mergeCell ref="I305:M305"/>
    <mergeCell ref="B298:G298"/>
    <mergeCell ref="D7:N7"/>
    <mergeCell ref="D8:N8"/>
    <mergeCell ref="D9:N9"/>
    <mergeCell ref="D10:N10"/>
    <mergeCell ref="D133:N133"/>
    <mergeCell ref="D134:N134"/>
    <mergeCell ref="I95:M95"/>
    <mergeCell ref="B96:N96"/>
    <mergeCell ref="B97:C102"/>
    <mergeCell ref="D97:H97"/>
    <mergeCell ref="I97:M97"/>
    <mergeCell ref="I98:M98"/>
    <mergeCell ref="I99:M99"/>
    <mergeCell ref="I100:M100"/>
    <mergeCell ref="I101:M101"/>
    <mergeCell ref="I102:M102"/>
    <mergeCell ref="B103:C106"/>
    <mergeCell ref="I103:M103"/>
    <mergeCell ref="D104:E106"/>
    <mergeCell ref="F266:H266"/>
    <mergeCell ref="F104:H104"/>
    <mergeCell ref="B116:D116"/>
    <mergeCell ref="B118:C121"/>
    <mergeCell ref="I118:M118"/>
    <mergeCell ref="I121:M121"/>
    <mergeCell ref="I122:M122"/>
    <mergeCell ref="B124:C128"/>
    <mergeCell ref="I124:M124"/>
    <mergeCell ref="I127:M127"/>
    <mergeCell ref="I128:M128"/>
    <mergeCell ref="D118:E120"/>
    <mergeCell ref="F118:H118"/>
    <mergeCell ref="F119:H119"/>
    <mergeCell ref="I119:M119"/>
    <mergeCell ref="F120:H120"/>
    <mergeCell ref="I120:M120"/>
    <mergeCell ref="D124:E126"/>
    <mergeCell ref="F124:H124"/>
    <mergeCell ref="F125:H125"/>
    <mergeCell ref="I125:M125"/>
    <mergeCell ref="F126:H126"/>
    <mergeCell ref="I126:M126"/>
    <mergeCell ref="B73:B74"/>
    <mergeCell ref="D73:N73"/>
    <mergeCell ref="B75:C76"/>
    <mergeCell ref="D76:E76"/>
    <mergeCell ref="B77:B80"/>
    <mergeCell ref="C77:C78"/>
    <mergeCell ref="D78:E78"/>
    <mergeCell ref="D80:N80"/>
    <mergeCell ref="B90:C94"/>
    <mergeCell ref="I90:M90"/>
    <mergeCell ref="I76:N76"/>
    <mergeCell ref="D79:N79"/>
    <mergeCell ref="I164:M164"/>
    <mergeCell ref="I165:M165"/>
    <mergeCell ref="I113:M113"/>
    <mergeCell ref="I114:M114"/>
    <mergeCell ref="I116:M116"/>
    <mergeCell ref="B132:B135"/>
    <mergeCell ref="D132:F132"/>
    <mergeCell ref="G132:N132"/>
    <mergeCell ref="B136:B137"/>
    <mergeCell ref="D136:N136"/>
    <mergeCell ref="D137:N137"/>
    <mergeCell ref="B138:C139"/>
    <mergeCell ref="D139:E139"/>
    <mergeCell ref="B140:B143"/>
    <mergeCell ref="C140:C141"/>
    <mergeCell ref="B144:C149"/>
    <mergeCell ref="D145:N149"/>
    <mergeCell ref="D155:D156"/>
    <mergeCell ref="B160:C165"/>
    <mergeCell ref="D160:H160"/>
    <mergeCell ref="I160:M160"/>
    <mergeCell ref="D142:N142"/>
    <mergeCell ref="D143:N143"/>
    <mergeCell ref="I129:M129"/>
    <mergeCell ref="I161:M161"/>
    <mergeCell ref="I162:M162"/>
    <mergeCell ref="I163:M163"/>
    <mergeCell ref="B173:C176"/>
    <mergeCell ref="I173:M173"/>
    <mergeCell ref="D174:E176"/>
    <mergeCell ref="F174:H174"/>
    <mergeCell ref="I174:M174"/>
    <mergeCell ref="F175:H175"/>
    <mergeCell ref="I175:M175"/>
    <mergeCell ref="F176:H176"/>
    <mergeCell ref="I176:M176"/>
    <mergeCell ref="I170:M170"/>
    <mergeCell ref="B172:G172"/>
    <mergeCell ref="I172:M172"/>
    <mergeCell ref="B166:C169"/>
    <mergeCell ref="I166:M166"/>
    <mergeCell ref="D167:E169"/>
    <mergeCell ref="F167:H167"/>
    <mergeCell ref="I167:M167"/>
    <mergeCell ref="F168:H168"/>
    <mergeCell ref="I168:M168"/>
    <mergeCell ref="F169:H169"/>
    <mergeCell ref="I169:M169"/>
    <mergeCell ref="B201:C202"/>
    <mergeCell ref="D202:E202"/>
    <mergeCell ref="B203:B206"/>
    <mergeCell ref="C203:C204"/>
    <mergeCell ref="D204:E204"/>
    <mergeCell ref="D205:N205"/>
    <mergeCell ref="D206:N206"/>
    <mergeCell ref="F204:H204"/>
    <mergeCell ref="F203:H203"/>
    <mergeCell ref="F202:H202"/>
    <mergeCell ref="F201:H201"/>
    <mergeCell ref="I204:N204"/>
    <mergeCell ref="I202:N202"/>
    <mergeCell ref="I177:M177"/>
    <mergeCell ref="I179:M179"/>
    <mergeCell ref="B195:B198"/>
    <mergeCell ref="D195:F195"/>
    <mergeCell ref="G195:N195"/>
    <mergeCell ref="D198:N198"/>
    <mergeCell ref="B199:B200"/>
    <mergeCell ref="D199:N199"/>
    <mergeCell ref="D200:N200"/>
    <mergeCell ref="D196:N196"/>
    <mergeCell ref="D197:N197"/>
    <mergeCell ref="B179:D179"/>
    <mergeCell ref="B181:C184"/>
    <mergeCell ref="I181:M181"/>
    <mergeCell ref="I184:M184"/>
    <mergeCell ref="I185:M185"/>
    <mergeCell ref="B187:C191"/>
    <mergeCell ref="I187:M187"/>
    <mergeCell ref="I190:M190"/>
    <mergeCell ref="I191:M191"/>
    <mergeCell ref="I192:M192"/>
    <mergeCell ref="D187:E189"/>
    <mergeCell ref="F187:H187"/>
    <mergeCell ref="F188:H188"/>
    <mergeCell ref="B207:C212"/>
    <mergeCell ref="D208:N212"/>
    <mergeCell ref="B216:C220"/>
    <mergeCell ref="I216:M216"/>
    <mergeCell ref="D218:D219"/>
    <mergeCell ref="I220:M220"/>
    <mergeCell ref="I221:M221"/>
    <mergeCell ref="B222:N222"/>
    <mergeCell ref="I207:N207"/>
    <mergeCell ref="D207:H207"/>
    <mergeCell ref="D237:E239"/>
    <mergeCell ref="F237:H237"/>
    <mergeCell ref="I237:M237"/>
    <mergeCell ref="B229:C232"/>
    <mergeCell ref="I229:M229"/>
    <mergeCell ref="F238:H238"/>
    <mergeCell ref="I238:M238"/>
    <mergeCell ref="F239:H239"/>
    <mergeCell ref="I239:M239"/>
    <mergeCell ref="I232:M232"/>
    <mergeCell ref="I233:M233"/>
    <mergeCell ref="B235:G235"/>
    <mergeCell ref="I235:M235"/>
    <mergeCell ref="I230:M230"/>
    <mergeCell ref="F231:H231"/>
    <mergeCell ref="I231:M231"/>
    <mergeCell ref="B236:C239"/>
    <mergeCell ref="I236:M236"/>
    <mergeCell ref="D230:E232"/>
    <mergeCell ref="F230:H230"/>
    <mergeCell ref="F232:H232"/>
    <mergeCell ref="D258:F258"/>
    <mergeCell ref="G258:N258"/>
    <mergeCell ref="D259:N259"/>
    <mergeCell ref="D260:N260"/>
    <mergeCell ref="D261:N261"/>
    <mergeCell ref="B262:B263"/>
    <mergeCell ref="D262:N262"/>
    <mergeCell ref="D263:N263"/>
    <mergeCell ref="B264:C265"/>
    <mergeCell ref="D265:E265"/>
    <mergeCell ref="F264:H264"/>
    <mergeCell ref="F265:H265"/>
    <mergeCell ref="B258:B261"/>
    <mergeCell ref="B305:D305"/>
    <mergeCell ref="I298:M298"/>
    <mergeCell ref="B299:C302"/>
    <mergeCell ref="I299:M299"/>
    <mergeCell ref="D300:E302"/>
    <mergeCell ref="F300:H300"/>
    <mergeCell ref="I300:M300"/>
    <mergeCell ref="F301:H301"/>
    <mergeCell ref="I301:M301"/>
    <mergeCell ref="F302:H302"/>
    <mergeCell ref="I302:M302"/>
    <mergeCell ref="I55:M55"/>
    <mergeCell ref="I58:M58"/>
    <mergeCell ref="I59:M59"/>
    <mergeCell ref="B61:C65"/>
    <mergeCell ref="I61:M61"/>
    <mergeCell ref="I64:M64"/>
    <mergeCell ref="I65:M65"/>
    <mergeCell ref="I66:M66"/>
    <mergeCell ref="D61:E63"/>
    <mergeCell ref="F61:H61"/>
    <mergeCell ref="F62:H62"/>
    <mergeCell ref="I62:M62"/>
    <mergeCell ref="F63:H63"/>
    <mergeCell ref="I63:M63"/>
    <mergeCell ref="D55:E57"/>
    <mergeCell ref="F55:H55"/>
    <mergeCell ref="F56:H56"/>
    <mergeCell ref="I56:M56"/>
    <mergeCell ref="F57:H57"/>
    <mergeCell ref="I57:M57"/>
    <mergeCell ref="B55:C58"/>
    <mergeCell ref="F251:H251"/>
    <mergeCell ref="I251:M251"/>
    <mergeCell ref="F252:H252"/>
    <mergeCell ref="I252:M252"/>
    <mergeCell ref="I188:M188"/>
    <mergeCell ref="F189:H189"/>
    <mergeCell ref="I189:M189"/>
    <mergeCell ref="D181:E183"/>
    <mergeCell ref="F181:H181"/>
    <mergeCell ref="F182:H182"/>
    <mergeCell ref="I182:M182"/>
    <mergeCell ref="F183:H183"/>
    <mergeCell ref="I183:M183"/>
    <mergeCell ref="B242:D242"/>
    <mergeCell ref="B244:C247"/>
    <mergeCell ref="I244:M244"/>
    <mergeCell ref="B223:C228"/>
    <mergeCell ref="D223:H223"/>
    <mergeCell ref="I223:M223"/>
    <mergeCell ref="I224:M224"/>
    <mergeCell ref="I225:M225"/>
    <mergeCell ref="I226:M226"/>
    <mergeCell ref="I227:M227"/>
    <mergeCell ref="I228:M228"/>
    <mergeCell ref="D244:E246"/>
    <mergeCell ref="F244:H244"/>
    <mergeCell ref="F245:H245"/>
    <mergeCell ref="I245:M245"/>
    <mergeCell ref="F246:H246"/>
    <mergeCell ref="I246:M246"/>
    <mergeCell ref="B307:C310"/>
    <mergeCell ref="I307:M307"/>
    <mergeCell ref="I310:M310"/>
    <mergeCell ref="D307:E309"/>
    <mergeCell ref="F307:H307"/>
    <mergeCell ref="F308:H308"/>
    <mergeCell ref="I308:M308"/>
    <mergeCell ref="F309:H309"/>
    <mergeCell ref="I309:M309"/>
    <mergeCell ref="I247:M247"/>
    <mergeCell ref="I248:M248"/>
    <mergeCell ref="B250:C254"/>
    <mergeCell ref="I250:M250"/>
    <mergeCell ref="I253:M253"/>
    <mergeCell ref="I254:M254"/>
    <mergeCell ref="I255:M255"/>
    <mergeCell ref="D250:E252"/>
    <mergeCell ref="F250:H250"/>
    <mergeCell ref="I311:M311"/>
    <mergeCell ref="B313:C317"/>
    <mergeCell ref="I313:M313"/>
    <mergeCell ref="I316:M316"/>
    <mergeCell ref="I317:M317"/>
    <mergeCell ref="I318:M318"/>
    <mergeCell ref="D313:E315"/>
    <mergeCell ref="F313:H313"/>
    <mergeCell ref="F314:H314"/>
    <mergeCell ref="I314:M314"/>
    <mergeCell ref="F315:H315"/>
    <mergeCell ref="I315:M315"/>
  </mergeCells>
  <phoneticPr fontId="4"/>
  <conditionalFormatting sqref="A25:S66">
    <cfRule type="expression" dxfId="19" priority="41">
      <formula>$I$18="オ"</formula>
    </cfRule>
  </conditionalFormatting>
  <conditionalFormatting sqref="A88:S129">
    <cfRule type="expression" dxfId="18" priority="40">
      <formula>$I$81="オ"</formula>
    </cfRule>
  </conditionalFormatting>
  <conditionalFormatting sqref="A151:S192">
    <cfRule type="expression" dxfId="17" priority="39">
      <formula>$I$144="オ"</formula>
    </cfRule>
  </conditionalFormatting>
  <conditionalFormatting sqref="A214:S255">
    <cfRule type="expression" dxfId="16" priority="38">
      <formula>$I$207="オ"</formula>
    </cfRule>
  </conditionalFormatting>
  <conditionalFormatting sqref="A277:S318">
    <cfRule type="expression" dxfId="15" priority="37">
      <formula>$I$270="オ"</formula>
    </cfRule>
  </conditionalFormatting>
  <dataValidations count="8">
    <dataValidation imeMode="fullKatakana" allowBlank="1" showInputMessage="1" showErrorMessage="1" sqref="D10:N10 D199:N199 D73:N73 D136:N136 D262:N262" xr:uid="{F44D3EEB-80FD-4796-BF28-806EE43616F2}"/>
    <dataValidation imeMode="hiragana" allowBlank="1" showInputMessage="1" showErrorMessage="1" sqref="D11:N11 D7:N9 G6:N6 D137:N137 D133:N135 G132:N132 D74:N74 D70:N72 G69:N69 I139 D141:G141 I141 D200:N200 D196:N198 G195:N195 I202 I13 D15:G15 I15 I76 D204:G204 I204 F13:G13 F139:G139 D78:G78 I78 F76:G76 F202:G202 D263:N263 D259:N261 G258:N258 I265 D267:G267 I267 F265:G265" xr:uid="{A0635DBD-5C45-43A2-9C25-73A588A42205}"/>
    <dataValidation imeMode="disabled" allowBlank="1" showInputMessage="1" showErrorMessage="1" sqref="D16:N17 D205:N206 I27:M27 I279:M279 I90:M90 D79:N80 I153:M153 D142:N143 I216:M216 D268:N269" xr:uid="{3B4CA6D6-5CDF-4F66-8491-D2256A7322C3}"/>
    <dataValidation type="list" allowBlank="1" showInputMessage="1" showErrorMessage="1" sqref="I18 I270 I207 I144 I81" xr:uid="{B692B2B3-7A6E-4C49-B55D-989B0E5DC0B6}">
      <formula1>$U$2:$U$6</formula1>
    </dataValidation>
    <dataValidation type="list" imeMode="hiragana" allowBlank="1" showInputMessage="1" showErrorMessage="1" sqref="D6 D258 D69 D132 D195" xr:uid="{39354B0D-71C5-44DF-930C-287E51223066}">
      <formula1>$T$2:$T$48</formula1>
    </dataValidation>
    <dataValidation imeMode="disabled" operator="greaterThanOrEqual" allowBlank="1" showInputMessage="1" showErrorMessage="1" error="整数を入力してください" sqref="I230:M230 I237:M237 I41:M41 I48:M48 I104:M104 I111:M111 I167:M167 I174:M174 I293:M293 I300:M300 I313:M313 I307:M307 I250:M250 I244:M244 I187:M187 I181:M181 I118:M118 I124:M124 I61:M61 I55:M55" xr:uid="{F2E76F86-E4A8-4C57-89E4-54D51EB77657}"/>
    <dataValidation type="whole" imeMode="disabled" operator="greaterThanOrEqual" allowBlank="1" showInputMessage="1" showErrorMessage="1" error="整数を入力してください" sqref="I220:M221 J217:J219 M217:M219 I31:M32 J28:J30 M28:M30 I94:M95 J91:J93 M91:M93 I157:M158 J154:J156 M154:M156 I283:M284 J280:J282 M280:M282 I34:M40 I42:M44 I46:M47 I49:M51 I53:M53 I56:M59 I97:M103 I105:M107 I109:M110 I112:M114 I116:M116 I160:M166 I168:M170 I172:M173 I175:M177 I179:M179 I223:M229 I231:M233 I238:M240 I235:M236 I242:M242 I286:M292 I294:M296 I298:M299 I301:M303 I305:M305 I314:M318 I251:M255 I62:M66 I119:M122 I125:M129 I308:M311 I182:M185 I188:M192 I245:M248" xr:uid="{F34F4BBE-39D6-4BC6-8E44-B51FDE193E81}">
      <formula1>0</formula1>
    </dataValidation>
    <dataValidation type="list" imeMode="hiragana" allowBlank="1" showInputMessage="1" sqref="D13:E13 D265:E265 D139:E139 D76:E76 D202:E202" xr:uid="{E235718C-F5F7-47A1-A6E4-A749881EC638}">
      <formula1>$V$2:$V$6</formula1>
    </dataValidation>
  </dataValidations>
  <hyperlinks>
    <hyperlink ref="B2" location="'③申請者情報（共同用）'!D6" display="１社目▼" xr:uid="{4FADDED1-3C91-4542-B758-9293C61A4199}"/>
    <hyperlink ref="C2" location="'③申請者情報（共同用）'!D69" display="２社目▼" xr:uid="{FDAE7A8F-1ABF-427D-983A-854F8F7D9944}"/>
    <hyperlink ref="D2" location="'③申請者情報（共同用）'!D132" display="３社目▼" xr:uid="{B24791F0-D861-4F7A-95BA-9BB59AD50866}"/>
    <hyperlink ref="E2" location="'③申請者情報（共同用）'!D195" display="４社目▼" xr:uid="{5B639C89-F172-4B16-9541-EABCAA1A582A}"/>
    <hyperlink ref="F2" location="'③申請者情報（共同用）'!D258" display="５社目▼" xr:uid="{C5A07D9A-D763-4F4F-A6FD-B521E045F9D0}"/>
  </hyperlinks>
  <printOptions horizontalCentered="1" verticalCentered="1"/>
  <pageMargins left="0.70866141732283472" right="0.70866141732283472" top="0.35433070866141736" bottom="0.15748031496062992" header="0.11811023622047245" footer="0.11811023622047245"/>
  <pageSetup paperSize="9" scale="74" fitToWidth="0" fitToHeight="0" pageOrder="overThenDown" orientation="portrait" horizontalDpi="1200" verticalDpi="1200" r:id="rId1"/>
  <rowBreaks count="4" manualBreakCount="4">
    <brk id="67" max="14" man="1"/>
    <brk id="130" max="14" man="1"/>
    <brk id="193" max="14" man="1"/>
    <brk id="256"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83652-9BB3-44C2-A06A-EF1FC2CF29EE}">
  <sheetPr codeName="Sheet4">
    <tabColor rgb="FFFFC000"/>
    <pageSetUpPr fitToPage="1"/>
  </sheetPr>
  <dimension ref="A1:BY50"/>
  <sheetViews>
    <sheetView showGridLines="0" zoomScaleNormal="100" workbookViewId="0">
      <pane xSplit="5" ySplit="4" topLeftCell="F5" activePane="bottomRight" state="frozen"/>
      <selection pane="topRight" activeCell="E1" sqref="E1"/>
      <selection pane="bottomLeft" activeCell="A5" sqref="A5"/>
      <selection pane="bottomRight" activeCell="I5" sqref="I5"/>
    </sheetView>
  </sheetViews>
  <sheetFormatPr defaultColWidth="9" defaultRowHeight="15" outlineLevelCol="1" x14ac:dyDescent="0.15"/>
  <cols>
    <col min="1" max="1" width="1.625" style="141" customWidth="1"/>
    <col min="2" max="2" width="2.625" style="168" customWidth="1"/>
    <col min="3" max="3" width="8.625" style="139" customWidth="1"/>
    <col min="4" max="4" width="12.625" style="139" customWidth="1"/>
    <col min="5" max="5" width="9.875" style="140" customWidth="1"/>
    <col min="6" max="14" width="11.625" style="140" customWidth="1"/>
    <col min="15" max="26" width="11.625" style="140" hidden="1" customWidth="1" outlineLevel="1"/>
    <col min="27" max="27" width="2.625" style="141" customWidth="1" collapsed="1"/>
    <col min="28" max="40" width="9" style="141"/>
    <col min="41" max="41" width="13.625" style="266" hidden="1" customWidth="1"/>
    <col min="42" max="70" width="10.625" style="169" hidden="1" customWidth="1"/>
    <col min="71" max="77" width="9" style="141" hidden="1" customWidth="1"/>
    <col min="78" max="16384" width="9" style="141"/>
  </cols>
  <sheetData>
    <row r="1" spans="2:77" x14ac:dyDescent="0.15">
      <c r="B1" s="589" t="str">
        <f>IF(COUNTIF(AQ2:BF2,FALSE)&gt;0,"※②③申請者情報シートにて申請車両台数"&amp;IF(SUM(AQ1:BF1)&gt;0,"および導入事業所数","")&amp;"を入力してください",IF(SUM(AQ1:BF1)&gt;0,"※②③申請者情報シートにて導入事業所数を入力してください",""))</f>
        <v/>
      </c>
      <c r="C1" s="589"/>
      <c r="D1" s="589"/>
      <c r="E1" s="589"/>
      <c r="F1" s="589"/>
      <c r="G1" s="589"/>
      <c r="H1" s="589"/>
      <c r="I1" s="590" t="str">
        <f>IF(AQ2=TRUE,"","台数未入力有："&amp;IF(AQ5=FALSE,"車両動態 ","")&amp;IF(AQ28=FALSE,"ダブル連結 ","")&amp;IF(AQ31=FALSE,"スワップボディ",""))</f>
        <v/>
      </c>
      <c r="J1" s="590"/>
      <c r="K1" s="590"/>
      <c r="L1" s="590" t="str">
        <f>IF(AT2=TRUE,"","台数未入力有："&amp;IF(AT5=FALSE,"車両動態 ","")&amp;IF(AT28=FALSE,"ダブル連結 ","")&amp;IF(AT31=FALSE,"スワップボディ",""))</f>
        <v/>
      </c>
      <c r="M1" s="590"/>
      <c r="N1" s="590"/>
      <c r="O1" s="590" t="str">
        <f>IF(AW2=TRUE,"","台数未入力有："&amp;IF(AW5=FALSE,"車両動態 ","")&amp;IF(AW28=FALSE,"ダブル連結 ","")&amp;IF(AW31=FALSE,"スワップボディ",""))</f>
        <v/>
      </c>
      <c r="P1" s="590"/>
      <c r="Q1" s="590"/>
      <c r="R1" s="590" t="str">
        <f>IF(AZ2=TRUE,"","台数未入力有："&amp;IF(AZ5=FALSE,"車両動態 ","")&amp;IF(AZ28=FALSE,"ダブル連結 ","")&amp;IF(AZ31=FALSE,"スワップボディ",""))</f>
        <v/>
      </c>
      <c r="S1" s="590"/>
      <c r="T1" s="590"/>
      <c r="U1" s="590" t="str">
        <f>IF(BC2=TRUE,"","台数未入力有："&amp;IF(BC5=FALSE,"車両動態 ","")&amp;IF(BC28=FALSE,"ダブル連結 ","")&amp;IF(BC31=FALSE,"スワップボディ",""))</f>
        <v/>
      </c>
      <c r="V1" s="590"/>
      <c r="W1" s="590"/>
      <c r="X1" s="590" t="str">
        <f>IF(BF2=TRUE,"","台数未入力有："&amp;IF(BF5=FALSE,"車両動態 ","")&amp;IF(BF28=FALSE,"ダブル連結 ","")&amp;IF(BF31=FALSE,"スワップボディ",""))</f>
        <v/>
      </c>
      <c r="Y1" s="590"/>
      <c r="Z1" s="590"/>
      <c r="AB1" s="141" t="s">
        <v>521</v>
      </c>
      <c r="AO1" s="266" t="s">
        <v>497</v>
      </c>
      <c r="AP1" s="266"/>
      <c r="AQ1" s="169">
        <f>COUNTIF(AQ7:AQ27,FALSE)+COUNTIF(AQ46:AQ46,FALSE)</f>
        <v>0</v>
      </c>
      <c r="AT1" s="169">
        <f>COUNTIF(AT7:AT27,FALSE)+COUNTIF(AT46:AT46,FALSE)</f>
        <v>0</v>
      </c>
      <c r="AW1" s="169">
        <f>COUNTIF(AW7:AW27,FALSE)+COUNTIF(AW46:AW46,FALSE)</f>
        <v>0</v>
      </c>
      <c r="AZ1" s="169">
        <f>COUNTIF(AZ7:AZ27,FALSE)+COUNTIF(AZ46:AZ46,FALSE)</f>
        <v>0</v>
      </c>
      <c r="BC1" s="169">
        <f>COUNTIF(BC7:BC27,FALSE)+COUNTIF(BC46:BC46,FALSE)</f>
        <v>0</v>
      </c>
      <c r="BF1" s="169">
        <f>COUNTIF(BF7:BF27,FALSE)+COUNTIF(BF46:BF46,FALSE)</f>
        <v>0</v>
      </c>
      <c r="BH1" s="329" t="s">
        <v>499</v>
      </c>
      <c r="BI1" s="328" t="s">
        <v>504</v>
      </c>
      <c r="BJ1" s="330" t="s">
        <v>505</v>
      </c>
      <c r="BK1" s="329" t="s">
        <v>503</v>
      </c>
      <c r="BS1" s="169"/>
      <c r="BT1" s="169"/>
      <c r="BU1" s="169"/>
      <c r="BV1" s="169"/>
      <c r="BW1" s="169"/>
      <c r="BX1" s="169"/>
      <c r="BY1" s="169"/>
    </row>
    <row r="2" spans="2:77" x14ac:dyDescent="0.15">
      <c r="B2" s="268"/>
      <c r="C2" s="268"/>
      <c r="D2" s="268"/>
      <c r="E2" s="268"/>
      <c r="F2" s="268"/>
      <c r="G2" s="268"/>
      <c r="H2" s="268"/>
      <c r="I2" s="590" t="str">
        <f>IF(AQ1=0,"","事業所数未入力有："&amp;IF(COUNTIF(AQ7:AQ19,FALSE)+COUNTIF(AQ7:AQ19,FALSE)+COUNTIF(AQ46:AQ46,FALSE)&gt;0,"予約受付ｼｽﾃﾑ等","")&amp;IF(AQ7=FALSE,"①","")&amp;IF(AQ10=FALSE,"②","")&amp;IF(AQ13=FALSE,"③","")&amp;IF(AQ16=FALSE,"④","")&amp;IF(AQ19=FALSE,"⑤","")&amp;IF(AQ22=FALSE," 配車計画 ","")&amp;IF(AQ25=FALSE," AI･IOT",""))</f>
        <v/>
      </c>
      <c r="J2" s="590"/>
      <c r="K2" s="590"/>
      <c r="L2" s="590" t="str">
        <f>IF(AT1=0,"","事業所数未入力有："&amp;IF(COUNTIF(AT7:AT19,FALSE)+COUNTIF(AT7:AT19,FALSE)+COUNTIF(AT46:AT46,FALSE)&gt;0,"予約受付ｼｽﾃﾑ等","")&amp;IF(AT7=FALSE,"①","")&amp;IF(AT10=FALSE,"②","")&amp;IF(AT13=FALSE,"③","")&amp;IF(AT16=FALSE,"④","")&amp;IF(AT19=FALSE,"⑤","")&amp;IF(AT22=FALSE," 配車計画 ","")&amp;IF(AT25=FALSE," AI･IOT",""))</f>
        <v/>
      </c>
      <c r="M2" s="590"/>
      <c r="N2" s="590"/>
      <c r="O2" s="590" t="str">
        <f t="shared" ref="O2" si="0">IF(AW1=0,"","事業所数未入力有："&amp;IF(COUNTIF(AW7:AW19,FALSE)+COUNTIF(AW7:AW19,FALSE)+COUNTIF(AW46:AW46,FALSE)&gt;0,"予約受付ｼｽﾃﾑ等","")&amp;IF(AW7=FALSE,"①","")&amp;IF(AW10=FALSE,"②","")&amp;IF(AW13=FALSE,"③","")&amp;IF(AW16=FALSE,"④","")&amp;IF(AW19=FALSE,"⑤","")&amp;IF(AW22=FALSE," 配車計画 ","")&amp;IF(AW25=FALSE," AI･IOT",""))</f>
        <v/>
      </c>
      <c r="P2" s="590"/>
      <c r="Q2" s="590"/>
      <c r="R2" s="590" t="str">
        <f t="shared" ref="R2" si="1">IF(AZ1=0,"","事業所数未入力有："&amp;IF(COUNTIF(AZ7:AZ19,FALSE)+COUNTIF(AZ7:AZ19,FALSE)+COUNTIF(AZ46:AZ46,FALSE)&gt;0,"予約受付ｼｽﾃﾑ等","")&amp;IF(AZ7=FALSE,"①","")&amp;IF(AZ10=FALSE,"②","")&amp;IF(AZ13=FALSE,"③","")&amp;IF(AZ16=FALSE,"④","")&amp;IF(AZ19=FALSE,"⑤","")&amp;IF(AZ22=FALSE," 配車計画 ","")&amp;IF(AZ25=FALSE," AI･IOT",""))</f>
        <v/>
      </c>
      <c r="S2" s="590"/>
      <c r="T2" s="590"/>
      <c r="U2" s="590" t="str">
        <f t="shared" ref="U2" si="2">IF(BC1=0,"","事業所数未入力有："&amp;IF(COUNTIF(BC7:BC19,FALSE)+COUNTIF(BC7:BC19,FALSE)+COUNTIF(BC46:BC46,FALSE)&gt;0,"予約受付ｼｽﾃﾑ等","")&amp;IF(BC7=FALSE,"①","")&amp;IF(BC10=FALSE,"②","")&amp;IF(BC13=FALSE,"③","")&amp;IF(BC16=FALSE,"④","")&amp;IF(BC19=FALSE,"⑤","")&amp;IF(BC22=FALSE," 配車計画 ","")&amp;IF(BC25=FALSE," AI･IOT",""))</f>
        <v/>
      </c>
      <c r="V2" s="590"/>
      <c r="W2" s="590"/>
      <c r="X2" s="590" t="str">
        <f t="shared" ref="X2" si="3">IF(BF1=0,"","事業所数未入力有："&amp;IF(COUNTIF(BF7:BF19,FALSE)+COUNTIF(BF7:BF19,FALSE)+COUNTIF(BF46:BF46,FALSE)&gt;0,"予約受付ｼｽﾃﾑ等","")&amp;IF(BF7=FALSE,"①","")&amp;IF(BF10=FALSE,"②","")&amp;IF(BF13=FALSE,"③","")&amp;IF(BF16=FALSE,"④","")&amp;IF(BF19=FALSE,"⑤","")&amp;IF(BF22=FALSE," 配車計画 ","")&amp;IF(BF25=FALSE," AI･IOT",""))</f>
        <v/>
      </c>
      <c r="Y2" s="590"/>
      <c r="Z2" s="590"/>
      <c r="AB2" s="31" t="s">
        <v>530</v>
      </c>
      <c r="AO2" s="267" t="s">
        <v>460</v>
      </c>
      <c r="AP2" s="267"/>
      <c r="AQ2" s="170" t="b">
        <f>AND(AQ5=TRUE,AQ28=TRUE,AQ31=TRUE)</f>
        <v>1</v>
      </c>
      <c r="AR2" s="170"/>
      <c r="AS2" s="170"/>
      <c r="AT2" s="170" t="b">
        <f>AND(AT5=TRUE,AT28=TRUE,AT31=TRUE)</f>
        <v>1</v>
      </c>
      <c r="AU2" s="170"/>
      <c r="AV2" s="170"/>
      <c r="AW2" s="170" t="b">
        <f>AND(AW5=TRUE,AW28=TRUE,AW31=TRUE)</f>
        <v>1</v>
      </c>
      <c r="AX2" s="170"/>
      <c r="AY2" s="170"/>
      <c r="AZ2" s="170" t="b">
        <f>AND(AZ5=TRUE,AZ28=TRUE,AZ31=TRUE)</f>
        <v>1</v>
      </c>
      <c r="BA2" s="170"/>
      <c r="BB2" s="170"/>
      <c r="BC2" s="170" t="b">
        <f>AND(BC5=TRUE,BC28=TRUE,BC31=TRUE)</f>
        <v>1</v>
      </c>
      <c r="BD2" s="170"/>
      <c r="BE2" s="170"/>
      <c r="BF2" s="170" t="b">
        <f>AND(BF5=TRUE,BF28=TRUE,BF31=TRUE)</f>
        <v>1</v>
      </c>
      <c r="BG2" s="170"/>
      <c r="BH2" s="150" t="s">
        <v>498</v>
      </c>
      <c r="BI2" s="170"/>
      <c r="BJ2" s="170"/>
      <c r="BK2" s="170"/>
      <c r="BL2" s="170"/>
      <c r="BM2" s="170"/>
      <c r="BN2" s="170"/>
      <c r="BO2" s="170"/>
      <c r="BP2" s="170"/>
      <c r="BQ2" s="170"/>
      <c r="BR2" s="170"/>
      <c r="BS2" s="170"/>
      <c r="BT2" s="170"/>
      <c r="BU2" s="170"/>
      <c r="BV2" s="170"/>
      <c r="BW2" s="170"/>
      <c r="BX2" s="170"/>
      <c r="BY2" s="170"/>
    </row>
    <row r="3" spans="2:77" s="143" customFormat="1" x14ac:dyDescent="0.15">
      <c r="B3" s="629"/>
      <c r="C3" s="630"/>
      <c r="D3" s="631"/>
      <c r="E3" s="142"/>
      <c r="F3" s="591" t="s">
        <v>344</v>
      </c>
      <c r="G3" s="591"/>
      <c r="H3" s="591"/>
      <c r="I3" s="591" t="str">
        <f>"代表申請者 "&amp;中間シート!E22&amp;""</f>
        <v xml:space="preserve">代表申請者 </v>
      </c>
      <c r="J3" s="591"/>
      <c r="K3" s="591"/>
      <c r="L3" s="591" t="str">
        <f>"共同申請者（1社目）"&amp;中間シート!G22&amp;""</f>
        <v>共同申請者（1社目）</v>
      </c>
      <c r="M3" s="591"/>
      <c r="N3" s="591"/>
      <c r="O3" s="591" t="str">
        <f>"共同申請者（2社目）"&amp;中間シート!I22&amp;""</f>
        <v>共同申請者（2社目）</v>
      </c>
      <c r="P3" s="591"/>
      <c r="Q3" s="591"/>
      <c r="R3" s="591" t="str">
        <f>"共同申請者（3社目）"&amp;中間シート!K22&amp;""</f>
        <v>共同申請者（3社目）</v>
      </c>
      <c r="S3" s="591"/>
      <c r="T3" s="591"/>
      <c r="U3" s="591" t="str">
        <f>"共同申請者（4社目）"&amp;中間シート!M22&amp;""</f>
        <v>共同申請者（4社目）</v>
      </c>
      <c r="V3" s="591"/>
      <c r="W3" s="591"/>
      <c r="X3" s="591" t="str">
        <f>"共同申請者（5社目）"&amp;中間シート!O22&amp;""</f>
        <v>共同申請者（5社目）</v>
      </c>
      <c r="Y3" s="591"/>
      <c r="Z3" s="591"/>
      <c r="AB3" s="141" t="s">
        <v>506</v>
      </c>
      <c r="AO3" s="312"/>
      <c r="AP3" s="294" t="s">
        <v>382</v>
      </c>
      <c r="AQ3" s="294"/>
      <c r="AR3" s="294"/>
      <c r="AS3" s="294" t="s">
        <v>383</v>
      </c>
      <c r="AT3" s="294"/>
      <c r="AU3" s="294"/>
      <c r="AV3" s="294" t="s">
        <v>384</v>
      </c>
      <c r="AW3" s="294"/>
      <c r="AX3" s="294"/>
      <c r="AY3" s="294" t="s">
        <v>385</v>
      </c>
      <c r="AZ3" s="294"/>
      <c r="BA3" s="294"/>
      <c r="BB3" s="294" t="s">
        <v>386</v>
      </c>
      <c r="BC3" s="294"/>
      <c r="BD3" s="294"/>
      <c r="BE3" s="294" t="s">
        <v>387</v>
      </c>
      <c r="BF3" s="294"/>
      <c r="BG3" s="294"/>
      <c r="BH3" s="323" t="s">
        <v>382</v>
      </c>
      <c r="BI3" s="324"/>
      <c r="BJ3" s="325"/>
      <c r="BK3" s="323" t="s">
        <v>383</v>
      </c>
      <c r="BL3" s="324"/>
      <c r="BM3" s="325"/>
      <c r="BN3" s="323" t="s">
        <v>384</v>
      </c>
      <c r="BO3" s="324"/>
      <c r="BP3" s="325"/>
      <c r="BQ3" s="323" t="s">
        <v>385</v>
      </c>
      <c r="BR3" s="324"/>
      <c r="BS3" s="325"/>
      <c r="BT3" s="323" t="s">
        <v>386</v>
      </c>
      <c r="BU3" s="324"/>
      <c r="BV3" s="325"/>
      <c r="BW3" s="323" t="s">
        <v>387</v>
      </c>
      <c r="BX3" s="324"/>
      <c r="BY3" s="325"/>
    </row>
    <row r="4" spans="2:77" s="150" customFormat="1" ht="32.1" customHeight="1" thickBot="1" x14ac:dyDescent="0.2">
      <c r="B4" s="626" t="s">
        <v>373</v>
      </c>
      <c r="C4" s="627"/>
      <c r="D4" s="628"/>
      <c r="E4" s="144" t="s">
        <v>348</v>
      </c>
      <c r="F4" s="145" t="s">
        <v>349</v>
      </c>
      <c r="G4" s="146" t="s">
        <v>350</v>
      </c>
      <c r="H4" s="147" t="s">
        <v>351</v>
      </c>
      <c r="I4" s="148" t="s">
        <v>349</v>
      </c>
      <c r="J4" s="149" t="s">
        <v>350</v>
      </c>
      <c r="K4" s="207" t="s">
        <v>351</v>
      </c>
      <c r="L4" s="148" t="s">
        <v>349</v>
      </c>
      <c r="M4" s="149" t="s">
        <v>350</v>
      </c>
      <c r="N4" s="207" t="s">
        <v>351</v>
      </c>
      <c r="O4" s="148" t="s">
        <v>349</v>
      </c>
      <c r="P4" s="149" t="s">
        <v>350</v>
      </c>
      <c r="Q4" s="207" t="s">
        <v>351</v>
      </c>
      <c r="R4" s="148" t="s">
        <v>349</v>
      </c>
      <c r="S4" s="149" t="s">
        <v>350</v>
      </c>
      <c r="T4" s="207" t="s">
        <v>351</v>
      </c>
      <c r="U4" s="148" t="s">
        <v>349</v>
      </c>
      <c r="V4" s="149" t="s">
        <v>350</v>
      </c>
      <c r="W4" s="147" t="s">
        <v>351</v>
      </c>
      <c r="X4" s="148" t="s">
        <v>349</v>
      </c>
      <c r="Y4" s="149" t="s">
        <v>350</v>
      </c>
      <c r="Z4" s="207" t="s">
        <v>351</v>
      </c>
      <c r="AB4" s="615" t="s">
        <v>529</v>
      </c>
      <c r="AC4" s="615"/>
      <c r="AD4" s="615"/>
      <c r="AE4" s="615"/>
      <c r="AF4" s="615"/>
      <c r="AG4" s="615"/>
      <c r="AH4" s="615"/>
      <c r="AI4" s="615"/>
      <c r="AJ4" s="615"/>
      <c r="AK4" s="615"/>
      <c r="AL4" s="615"/>
      <c r="AM4" s="615"/>
      <c r="AN4" s="615"/>
      <c r="AO4" s="334"/>
      <c r="AP4" s="335" t="s">
        <v>495</v>
      </c>
      <c r="AQ4" s="335" t="s">
        <v>494</v>
      </c>
      <c r="AR4" s="335" t="s">
        <v>496</v>
      </c>
      <c r="AS4" s="335" t="s">
        <v>495</v>
      </c>
      <c r="AT4" s="335" t="s">
        <v>494</v>
      </c>
      <c r="AU4" s="335" t="s">
        <v>496</v>
      </c>
      <c r="AV4" s="335" t="s">
        <v>495</v>
      </c>
      <c r="AW4" s="335" t="s">
        <v>494</v>
      </c>
      <c r="AX4" s="335" t="s">
        <v>496</v>
      </c>
      <c r="AY4" s="335" t="s">
        <v>495</v>
      </c>
      <c r="AZ4" s="335" t="s">
        <v>494</v>
      </c>
      <c r="BA4" s="335" t="s">
        <v>496</v>
      </c>
      <c r="BB4" s="335" t="s">
        <v>495</v>
      </c>
      <c r="BC4" s="335" t="s">
        <v>494</v>
      </c>
      <c r="BD4" s="335" t="s">
        <v>496</v>
      </c>
      <c r="BE4" s="335" t="s">
        <v>495</v>
      </c>
      <c r="BF4" s="335" t="s">
        <v>494</v>
      </c>
      <c r="BG4" s="335" t="s">
        <v>496</v>
      </c>
      <c r="BH4" s="341" t="s">
        <v>500</v>
      </c>
      <c r="BI4" s="342" t="s">
        <v>502</v>
      </c>
      <c r="BJ4" s="343" t="s">
        <v>501</v>
      </c>
      <c r="BK4" s="341" t="s">
        <v>500</v>
      </c>
      <c r="BL4" s="342" t="s">
        <v>502</v>
      </c>
      <c r="BM4" s="343" t="s">
        <v>501</v>
      </c>
      <c r="BN4" s="341" t="s">
        <v>500</v>
      </c>
      <c r="BO4" s="342" t="s">
        <v>502</v>
      </c>
      <c r="BP4" s="343" t="s">
        <v>501</v>
      </c>
      <c r="BQ4" s="341" t="s">
        <v>500</v>
      </c>
      <c r="BR4" s="342" t="s">
        <v>502</v>
      </c>
      <c r="BS4" s="343" t="s">
        <v>501</v>
      </c>
      <c r="BT4" s="341" t="s">
        <v>500</v>
      </c>
      <c r="BU4" s="342" t="s">
        <v>502</v>
      </c>
      <c r="BV4" s="343" t="s">
        <v>501</v>
      </c>
      <c r="BW4" s="341" t="s">
        <v>500</v>
      </c>
      <c r="BX4" s="342" t="s">
        <v>502</v>
      </c>
      <c r="BY4" s="343" t="s">
        <v>501</v>
      </c>
    </row>
    <row r="5" spans="2:77" ht="15" customHeight="1" thickTop="1" x14ac:dyDescent="0.15">
      <c r="B5" s="588">
        <v>1</v>
      </c>
      <c r="C5" s="616" t="s">
        <v>352</v>
      </c>
      <c r="D5" s="617"/>
      <c r="E5" s="151" t="s">
        <v>176</v>
      </c>
      <c r="F5" s="165">
        <f>I5+L5+O5+R5+U5+X5</f>
        <v>0</v>
      </c>
      <c r="G5" s="165">
        <f>J5+M5+P5+S5+V5+Y5</f>
        <v>0</v>
      </c>
      <c r="H5" s="603">
        <f>K5+N5+Q5+T5+W5+Z5</f>
        <v>0</v>
      </c>
      <c r="I5" s="369"/>
      <c r="J5" s="370"/>
      <c r="K5" s="599">
        <f>中間シート!L40</f>
        <v>0</v>
      </c>
      <c r="L5" s="369"/>
      <c r="M5" s="370"/>
      <c r="N5" s="599">
        <f>中間シート!$O$40</f>
        <v>0</v>
      </c>
      <c r="O5" s="369"/>
      <c r="P5" s="370"/>
      <c r="Q5" s="599">
        <f>中間シート!$R$40</f>
        <v>0</v>
      </c>
      <c r="R5" s="369"/>
      <c r="S5" s="370"/>
      <c r="T5" s="599">
        <f>中間シート!$U$40</f>
        <v>0</v>
      </c>
      <c r="U5" s="369"/>
      <c r="V5" s="370"/>
      <c r="W5" s="594">
        <f>中間シート!$X$40</f>
        <v>0</v>
      </c>
      <c r="X5" s="369"/>
      <c r="Y5" s="370"/>
      <c r="Z5" s="596">
        <f>中間シート!$AA$40</f>
        <v>0</v>
      </c>
      <c r="AA5" s="181"/>
      <c r="AB5" s="31" t="s">
        <v>472</v>
      </c>
      <c r="AO5" s="313">
        <v>8400000</v>
      </c>
      <c r="AP5" s="349">
        <f>SUM(J5:J6)</f>
        <v>0</v>
      </c>
      <c r="AQ5" s="295" t="b">
        <f>IF(OR(AP5&gt;0,AP6&gt;0),IF(AR6=0,FALSE,TRUE),TRUE)</f>
        <v>1</v>
      </c>
      <c r="AR5" s="296"/>
      <c r="AS5" s="349">
        <f>SUM(M5:M6)</f>
        <v>0</v>
      </c>
      <c r="AT5" s="295" t="b">
        <f>IF(OR(AS5&gt;0,AS6&gt;0),IF(AU6=0,FALSE,TRUE),TRUE)</f>
        <v>1</v>
      </c>
      <c r="AU5" s="296"/>
      <c r="AV5" s="349">
        <f>SUM(P5:P6)</f>
        <v>0</v>
      </c>
      <c r="AW5" s="295" t="b">
        <f>IF(OR(AV5&gt;0,AV6&gt;0),IF(AX6=0,FALSE,TRUE),TRUE)</f>
        <v>1</v>
      </c>
      <c r="AX5" s="296"/>
      <c r="AY5" s="349">
        <f>SUM(S5:S6)</f>
        <v>0</v>
      </c>
      <c r="AZ5" s="295" t="b">
        <f>IF(OR(AY5&gt;0,AY6&gt;0),IF(BA6=0,FALSE,TRUE),TRUE)</f>
        <v>1</v>
      </c>
      <c r="BA5" s="296"/>
      <c r="BB5" s="349">
        <f>SUM(V5:V6)</f>
        <v>0</v>
      </c>
      <c r="BC5" s="295" t="b">
        <f>IF(OR(BB5&gt;0,BB6&gt;0),IF(BD6=0,FALSE,TRUE),TRUE)</f>
        <v>1</v>
      </c>
      <c r="BD5" s="296"/>
      <c r="BE5" s="349">
        <f>SUM(Y5:Y6)</f>
        <v>0</v>
      </c>
      <c r="BF5" s="295" t="b">
        <f>IF(OR(BE5&gt;0,BE6&gt;0),IF(BG6=0,FALSE,TRUE),TRUE)</f>
        <v>1</v>
      </c>
      <c r="BG5" s="296"/>
      <c r="BH5" s="339">
        <f>IF(SUM(中間シート!D76:E80)&gt;0,1,0)</f>
        <v>0</v>
      </c>
      <c r="BI5" s="295">
        <f>IF(BH5&gt;0,IF(AND(I5&gt;0,J5&gt;0),2,1),0)</f>
        <v>0</v>
      </c>
      <c r="BJ5" s="296">
        <f>IF(COUNTIF(BI$5:BI$6,2)&gt;0,3,BI5)</f>
        <v>0</v>
      </c>
      <c r="BK5" s="339">
        <f>IF(SUM(中間シート!F76:G80)&gt;0,1,0)</f>
        <v>0</v>
      </c>
      <c r="BL5" s="295">
        <f>IF(BK5&gt;0,IF(AND(L5&gt;0,M5&gt;0),2,1),0)</f>
        <v>0</v>
      </c>
      <c r="BM5" s="296">
        <f>IF(COUNTIF(BL$5:BL$6,2)&gt;0,3,BL5)</f>
        <v>0</v>
      </c>
      <c r="BN5" s="339">
        <f>IF(SUM(中間シート!H76:I80)&gt;0,1,0)</f>
        <v>0</v>
      </c>
      <c r="BO5" s="295">
        <f>IF(BN5&gt;0,IF(AND(O5&gt;0,P5&gt;0),2,1),0)</f>
        <v>0</v>
      </c>
      <c r="BP5" s="296">
        <f>IF(COUNTIF(BO$5:BO$6,2)&gt;0,3,BO5)</f>
        <v>0</v>
      </c>
      <c r="BQ5" s="339">
        <f>IF(SUM(中間シート!J76:K80)&gt;0,1,0)</f>
        <v>0</v>
      </c>
      <c r="BR5" s="295">
        <f>IF(BQ5&gt;0,IF(AND(R5&gt;0,S5&gt;0),2,1),0)</f>
        <v>0</v>
      </c>
      <c r="BS5" s="296">
        <f>IF(COUNTIF(BR$5:BR$6,2)&gt;0,3,BR5)</f>
        <v>0</v>
      </c>
      <c r="BT5" s="339">
        <f>IF(SUM(中間シート!L76:M80)&gt;0,1,0)</f>
        <v>0</v>
      </c>
      <c r="BU5" s="295">
        <f>IF(BT5&gt;0,IF(AND(U5&gt;0,V5&gt;0),2,1),0)</f>
        <v>0</v>
      </c>
      <c r="BV5" s="296">
        <f>IF(COUNTIF(BU$5:BU$6,2)&gt;0,3,BU5)</f>
        <v>0</v>
      </c>
      <c r="BW5" s="339">
        <f>IF(SUM(中間シート!N76:O80)&gt;0,1,0)</f>
        <v>0</v>
      </c>
      <c r="BX5" s="295">
        <f>IF(BW5&gt;0,IF(AND(X5&gt;0,Y5&gt;0),2,1),0)</f>
        <v>0</v>
      </c>
      <c r="BY5" s="296">
        <f>IF(COUNTIF(BX$5:BX$6,2)&gt;0,3,BX5)</f>
        <v>0</v>
      </c>
    </row>
    <row r="6" spans="2:77" ht="15.75" thickBot="1" x14ac:dyDescent="0.2">
      <c r="B6" s="588"/>
      <c r="C6" s="618"/>
      <c r="D6" s="619"/>
      <c r="E6" s="153" t="s">
        <v>177</v>
      </c>
      <c r="F6" s="166">
        <f t="shared" ref="F6:F33" si="4">I6+L6+O6+R6+U6+X6</f>
        <v>0</v>
      </c>
      <c r="G6" s="166">
        <f t="shared" ref="G6:G33" si="5">J6+M6+P6+S6+V6+Y6</f>
        <v>0</v>
      </c>
      <c r="H6" s="604"/>
      <c r="I6" s="371"/>
      <c r="J6" s="372"/>
      <c r="K6" s="595"/>
      <c r="L6" s="371"/>
      <c r="M6" s="372"/>
      <c r="N6" s="595"/>
      <c r="O6" s="371"/>
      <c r="P6" s="372"/>
      <c r="Q6" s="595"/>
      <c r="R6" s="371"/>
      <c r="S6" s="372"/>
      <c r="T6" s="595"/>
      <c r="U6" s="371"/>
      <c r="V6" s="372"/>
      <c r="W6" s="595"/>
      <c r="X6" s="371"/>
      <c r="Y6" s="372"/>
      <c r="Z6" s="597"/>
      <c r="AA6" s="181"/>
      <c r="AB6" s="152"/>
      <c r="AO6" s="332" t="s">
        <v>507</v>
      </c>
      <c r="AP6" s="356">
        <f>SUM(I5:I6)</f>
        <v>0</v>
      </c>
      <c r="AQ6" s="302"/>
      <c r="AR6" s="303">
        <f>中間シート!AD41</f>
        <v>0</v>
      </c>
      <c r="AS6" s="356">
        <f>SUM(L5:L6)</f>
        <v>0</v>
      </c>
      <c r="AT6" s="302"/>
      <c r="AU6" s="303">
        <f>中間シート!AG41</f>
        <v>0</v>
      </c>
      <c r="AV6" s="356">
        <f>SUM(O5:O6)</f>
        <v>0</v>
      </c>
      <c r="AW6" s="302"/>
      <c r="AX6" s="303">
        <f>中間シート!AJ41</f>
        <v>0</v>
      </c>
      <c r="AY6" s="356">
        <f>SUM(R5:R6)</f>
        <v>0</v>
      </c>
      <c r="AZ6" s="302"/>
      <c r="BA6" s="303">
        <f>中間シート!AM41</f>
        <v>0</v>
      </c>
      <c r="BB6" s="356">
        <f>SUM(U5:U6)</f>
        <v>0</v>
      </c>
      <c r="BC6" s="302"/>
      <c r="BD6" s="303">
        <f>中間シート!AP41</f>
        <v>0</v>
      </c>
      <c r="BE6" s="356">
        <f>SUM(X5:X6)</f>
        <v>0</v>
      </c>
      <c r="BF6" s="302"/>
      <c r="BG6" s="303">
        <f>中間シート!AS41</f>
        <v>0</v>
      </c>
      <c r="BH6" s="327">
        <f>BH5</f>
        <v>0</v>
      </c>
      <c r="BI6" s="302">
        <f>IF(BH6&gt;0,IF(AND(I6&gt;0,J6&gt;0),2,1),0)</f>
        <v>0</v>
      </c>
      <c r="BJ6" s="303">
        <f>IF(COUNTIF(BI$5:BI$6,2)&gt;0,3,BI6)</f>
        <v>0</v>
      </c>
      <c r="BK6" s="327">
        <f t="shared" ref="BK6:BW6" si="6">BK5</f>
        <v>0</v>
      </c>
      <c r="BL6" s="302">
        <f>IF(BK6&gt;0,IF(AND(L6&gt;0,M6&gt;0),2,1),0)</f>
        <v>0</v>
      </c>
      <c r="BM6" s="303">
        <f>IF(COUNTIF(BL$5:BL$6,2)&gt;0,3,BL6)</f>
        <v>0</v>
      </c>
      <c r="BN6" s="327">
        <f t="shared" si="6"/>
        <v>0</v>
      </c>
      <c r="BO6" s="302">
        <f>IF(BN6&gt;0,IF(AND(O6&gt;0,P6&gt;0),2,1),0)</f>
        <v>0</v>
      </c>
      <c r="BP6" s="303">
        <f>IF(COUNTIF(BO$5:BO$6,2)&gt;0,3,BO6)</f>
        <v>0</v>
      </c>
      <c r="BQ6" s="327">
        <f t="shared" si="6"/>
        <v>0</v>
      </c>
      <c r="BR6" s="302">
        <f>IF(BQ6&gt;0,IF(AND(R6&gt;0,S6&gt;0),2,1),0)</f>
        <v>0</v>
      </c>
      <c r="BS6" s="303">
        <f>IF(COUNTIF(BR$5:BR$6,2)&gt;0,3,BR6)</f>
        <v>0</v>
      </c>
      <c r="BT6" s="327">
        <f t="shared" si="6"/>
        <v>0</v>
      </c>
      <c r="BU6" s="302">
        <f>IF(BT6&gt;0,IF(AND(U6&gt;0,V6&gt;0),2,1),0)</f>
        <v>0</v>
      </c>
      <c r="BV6" s="303">
        <f>IF(COUNTIF(BU$5:BU$6,2)&gt;0,3,BU6)</f>
        <v>0</v>
      </c>
      <c r="BW6" s="327">
        <f t="shared" si="6"/>
        <v>0</v>
      </c>
      <c r="BX6" s="302">
        <f>IF(BW6&gt;0,IF(AND(X6&gt;0,Y6&gt;0),2,1),0)</f>
        <v>0</v>
      </c>
      <c r="BY6" s="303">
        <f>IF(COUNTIF(BX$5:BX$6,2)&gt;0,3,BX6)</f>
        <v>0</v>
      </c>
    </row>
    <row r="7" spans="2:77" ht="15.75" customHeight="1" thickBot="1" x14ac:dyDescent="0.2">
      <c r="B7" s="632">
        <v>2</v>
      </c>
      <c r="C7" s="635" t="s">
        <v>520</v>
      </c>
      <c r="D7" s="598" t="s">
        <v>353</v>
      </c>
      <c r="E7" s="151" t="s">
        <v>178</v>
      </c>
      <c r="F7" s="165">
        <f t="shared" si="4"/>
        <v>0</v>
      </c>
      <c r="G7" s="165">
        <f t="shared" si="5"/>
        <v>0</v>
      </c>
      <c r="H7" s="612">
        <f>H46</f>
        <v>0</v>
      </c>
      <c r="I7" s="373"/>
      <c r="J7" s="374"/>
      <c r="K7" s="601">
        <f>IF(AP7+AP10+AP13+AP16+AP19&gt;$AO$7,$AO$7,AP7+AP10+AP13+AP16+AP19)</f>
        <v>0</v>
      </c>
      <c r="L7" s="373"/>
      <c r="M7" s="374"/>
      <c r="N7" s="599">
        <f>IF(AS7+AS10+AS13+AS16&gt;$AO$7,$AO$7,AS7+AS10+AS13+AS16)</f>
        <v>0</v>
      </c>
      <c r="O7" s="373"/>
      <c r="P7" s="374"/>
      <c r="Q7" s="599">
        <f>IF(AV7+AV10+AV13+AV16&gt;$AO$7,$AO$7,AV7+AV10+AV13+AV16)</f>
        <v>0</v>
      </c>
      <c r="R7" s="373"/>
      <c r="S7" s="374"/>
      <c r="T7" s="599">
        <f>IF(AY7+AY10+AY13+AY16&gt;$AO$7,$AO$7,AY7+AY10+AY13+AY16)</f>
        <v>0</v>
      </c>
      <c r="U7" s="373"/>
      <c r="V7" s="374"/>
      <c r="W7" s="599">
        <f>IF(BB7+BB10+BB13+BB16&gt;$AO$7,$AO$7,BB7+BB10+BB13+BB16)</f>
        <v>0</v>
      </c>
      <c r="X7" s="373"/>
      <c r="Y7" s="374"/>
      <c r="Z7" s="596">
        <f>IF(BE7+BE10+BE13+BE16&gt;$AO$7,$AO$7,BE7+BE10+BE13+BE16)</f>
        <v>0</v>
      </c>
      <c r="AA7" s="181"/>
      <c r="AG7" s="119"/>
      <c r="AH7" s="29" t="s">
        <v>77</v>
      </c>
      <c r="AO7" s="316">
        <v>40000000</v>
      </c>
      <c r="AP7" s="321">
        <f>ROUNDDOWN(SUM(J7:J9)/2,-3)</f>
        <v>0</v>
      </c>
      <c r="AQ7" s="308" t="b">
        <f>IF(OR(AP8&gt;0,SUM(J7:J9)&gt;0),IF(AR9&gt;0,TRUE,FALSE),TRUE)</f>
        <v>1</v>
      </c>
      <c r="AR7" s="331"/>
      <c r="AS7" s="321">
        <f>ROUNDDOWN(SUM(M7:M9)/2,-3)</f>
        <v>0</v>
      </c>
      <c r="AT7" s="308" t="b">
        <f>IF(OR(AS8&gt;0,SUM(M7:M9)&gt;0),IF(AU9&gt;0,TRUE,FALSE),TRUE)</f>
        <v>1</v>
      </c>
      <c r="AU7" s="331"/>
      <c r="AV7" s="321">
        <f>ROUNDDOWN(SUM(P7:P9)/2,-3)</f>
        <v>0</v>
      </c>
      <c r="AW7" s="308" t="b">
        <f>IF(OR(AV8&gt;0,SUM(P7:P9)&gt;0),IF(AX9&gt;0,TRUE,FALSE),TRUE)</f>
        <v>1</v>
      </c>
      <c r="AX7" s="331"/>
      <c r="AY7" s="321">
        <f>ROUNDDOWN(SUM(S7:S9)/2,-3)</f>
        <v>0</v>
      </c>
      <c r="AZ7" s="308" t="b">
        <f>IF(OR(AY8&gt;0,SUM(S7:S9)&gt;0),IF(BA9&gt;0,TRUE,FALSE),TRUE)</f>
        <v>1</v>
      </c>
      <c r="BA7" s="331"/>
      <c r="BB7" s="321">
        <f>ROUNDDOWN(SUM(V7:V9)/2,-3)</f>
        <v>0</v>
      </c>
      <c r="BC7" s="308" t="b">
        <f>IF(OR(BB8&gt;0,SUM(V7:V9)&gt;0),IF(BD9&gt;0,TRUE,FALSE),TRUE)</f>
        <v>1</v>
      </c>
      <c r="BD7" s="331"/>
      <c r="BE7" s="321">
        <f>ROUNDDOWN(SUM(Y7:Y9)/2,-3)</f>
        <v>0</v>
      </c>
      <c r="BF7" s="308" t="b">
        <f>IF(OR(BE8&gt;0,SUM(Y7:Y9)&gt;0),IF(BG9&gt;0,TRUE,FALSE),TRUE)</f>
        <v>1</v>
      </c>
      <c r="BG7" s="331"/>
      <c r="BH7" s="339">
        <f>AR9</f>
        <v>0</v>
      </c>
      <c r="BI7" s="295">
        <f>IF(BH7&gt;0,IF(AND(I7&gt;0,J7&gt;0),2,1),0)</f>
        <v>0</v>
      </c>
      <c r="BJ7" s="296">
        <f>IF(COUNTIF(BI$7:BI$9,2)&gt;0,3,BI7)</f>
        <v>0</v>
      </c>
      <c r="BK7" s="339">
        <f>AU9</f>
        <v>0</v>
      </c>
      <c r="BL7" s="295">
        <f>IF(BK7&gt;0,IF(AND(L7&gt;0,M7&gt;0),2,1),0)</f>
        <v>0</v>
      </c>
      <c r="BM7" s="296">
        <f>IF(COUNTIF(BL$7:BL$9,2)&gt;0,3,BL7)</f>
        <v>0</v>
      </c>
      <c r="BN7" s="339">
        <f>AX9</f>
        <v>0</v>
      </c>
      <c r="BO7" s="295">
        <f>IF(BN7&gt;0,IF(AND(O7&gt;0,P7&gt;0),2,1),0)</f>
        <v>0</v>
      </c>
      <c r="BP7" s="296">
        <f>IF(COUNTIF(BO$7:BO$9,2)&gt;0,3,BO7)</f>
        <v>0</v>
      </c>
      <c r="BQ7" s="339">
        <f>BA9</f>
        <v>0</v>
      </c>
      <c r="BR7" s="295">
        <f>IF(BQ7&gt;0,IF(AND(R7&gt;0,S7&gt;0),2,1),0)</f>
        <v>0</v>
      </c>
      <c r="BS7" s="296">
        <f>IF(COUNTIF(BR$7:BR$9,2)&gt;0,3,BR7)</f>
        <v>0</v>
      </c>
      <c r="BT7" s="339">
        <f>BD9</f>
        <v>0</v>
      </c>
      <c r="BU7" s="295">
        <f>IF(BT7&gt;0,IF(AND(U7&gt;0,V7&gt;0),2,1),0)</f>
        <v>0</v>
      </c>
      <c r="BV7" s="296">
        <f>IF(COUNTIF(BU$7:BU$9,2)&gt;0,3,BU7)</f>
        <v>0</v>
      </c>
      <c r="BW7" s="339">
        <f>BG9</f>
        <v>0</v>
      </c>
      <c r="BX7" s="295">
        <f>IF(BW7&gt;0,IF(AND(X7&gt;0,Y7&gt;0),2,1),0)</f>
        <v>0</v>
      </c>
      <c r="BY7" s="296">
        <f>IF(COUNTIF(BX$7:BX$9,2)&gt;0,3,BX7)</f>
        <v>0</v>
      </c>
    </row>
    <row r="8" spans="2:77" ht="15.75" customHeight="1" x14ac:dyDescent="0.15">
      <c r="B8" s="633"/>
      <c r="C8" s="636"/>
      <c r="D8" s="598"/>
      <c r="E8" s="153" t="s">
        <v>176</v>
      </c>
      <c r="F8" s="166">
        <f t="shared" si="4"/>
        <v>0</v>
      </c>
      <c r="G8" s="166">
        <f t="shared" si="5"/>
        <v>0</v>
      </c>
      <c r="H8" s="613"/>
      <c r="I8" s="375"/>
      <c r="J8" s="376"/>
      <c r="K8" s="601"/>
      <c r="L8" s="375"/>
      <c r="M8" s="376"/>
      <c r="N8" s="601"/>
      <c r="O8" s="375"/>
      <c r="P8" s="376"/>
      <c r="Q8" s="601"/>
      <c r="R8" s="375"/>
      <c r="S8" s="376"/>
      <c r="T8" s="601"/>
      <c r="U8" s="375"/>
      <c r="V8" s="376"/>
      <c r="W8" s="601"/>
      <c r="X8" s="375"/>
      <c r="Y8" s="376"/>
      <c r="Z8" s="602"/>
      <c r="AA8" s="181"/>
      <c r="AO8" s="317" t="s">
        <v>507</v>
      </c>
      <c r="AP8" s="344">
        <f>SUM(I7:I9)</f>
        <v>0</v>
      </c>
      <c r="AQ8" s="299"/>
      <c r="AR8" s="300"/>
      <c r="AS8" s="344">
        <f>SUM(L7:L9)</f>
        <v>0</v>
      </c>
      <c r="AT8" s="299"/>
      <c r="AU8" s="300"/>
      <c r="AV8" s="344">
        <f>SUM(O7:O9)</f>
        <v>0</v>
      </c>
      <c r="AW8" s="299"/>
      <c r="AX8" s="300"/>
      <c r="AY8" s="344">
        <f>SUM(R7:R9)</f>
        <v>0</v>
      </c>
      <c r="AZ8" s="299"/>
      <c r="BA8" s="300"/>
      <c r="BB8" s="344">
        <f>SUM(U7:U9)</f>
        <v>0</v>
      </c>
      <c r="BC8" s="299"/>
      <c r="BD8" s="300"/>
      <c r="BE8" s="344">
        <f>SUM(X7:X9)</f>
        <v>0</v>
      </c>
      <c r="BF8" s="299"/>
      <c r="BG8" s="300"/>
      <c r="BH8" s="326">
        <f>BH7</f>
        <v>0</v>
      </c>
      <c r="BI8" s="297">
        <f>IF(BH8&gt;0,IF(AND(I8&gt;0,J8&gt;0),2,1),0)</f>
        <v>0</v>
      </c>
      <c r="BJ8" s="298">
        <f>IF(COUNTIF(BI$7:BI$9,2)&gt;0,3,BI8)</f>
        <v>0</v>
      </c>
      <c r="BK8" s="326">
        <f t="shared" ref="BK8:BW9" si="7">BK7</f>
        <v>0</v>
      </c>
      <c r="BL8" s="297">
        <f>IF(BK8&gt;0,IF(AND(L8&gt;0,M8&gt;0),2,1),0)</f>
        <v>0</v>
      </c>
      <c r="BM8" s="298">
        <f>IF(COUNTIF(BL$7:BL$9,2)&gt;0,3,BL8)</f>
        <v>0</v>
      </c>
      <c r="BN8" s="326">
        <f t="shared" si="7"/>
        <v>0</v>
      </c>
      <c r="BO8" s="297">
        <f>IF(BN8&gt;0,IF(AND(O8&gt;0,P8&gt;0),2,1),0)</f>
        <v>0</v>
      </c>
      <c r="BP8" s="298">
        <f>IF(COUNTIF(BO$7:BO$9,2)&gt;0,3,BO8)</f>
        <v>0</v>
      </c>
      <c r="BQ8" s="326">
        <f t="shared" si="7"/>
        <v>0</v>
      </c>
      <c r="BR8" s="297">
        <f>IF(BQ8&gt;0,IF(AND(R8&gt;0,S8&gt;0),2,1),0)</f>
        <v>0</v>
      </c>
      <c r="BS8" s="298">
        <f>IF(COUNTIF(BR$7:BR$9,2)&gt;0,3,BR8)</f>
        <v>0</v>
      </c>
      <c r="BT8" s="326">
        <f t="shared" si="7"/>
        <v>0</v>
      </c>
      <c r="BU8" s="297">
        <f>IF(BT8&gt;0,IF(AND(U8&gt;0,V8&gt;0),2,1),0)</f>
        <v>0</v>
      </c>
      <c r="BV8" s="298">
        <f>IF(COUNTIF(BU$7:BU$9,2)&gt;0,3,BU8)</f>
        <v>0</v>
      </c>
      <c r="BW8" s="326">
        <f t="shared" si="7"/>
        <v>0</v>
      </c>
      <c r="BX8" s="297">
        <f>IF(BW8&gt;0,IF(AND(X8&gt;0,Y8&gt;0),2,1),0)</f>
        <v>0</v>
      </c>
      <c r="BY8" s="298">
        <f>IF(COUNTIF(BX$7:BX$9,2)&gt;0,3,BX8)</f>
        <v>0</v>
      </c>
    </row>
    <row r="9" spans="2:77" ht="15.75" customHeight="1" x14ac:dyDescent="0.15">
      <c r="B9" s="633"/>
      <c r="C9" s="636"/>
      <c r="D9" s="598"/>
      <c r="E9" s="153" t="s">
        <v>177</v>
      </c>
      <c r="F9" s="166">
        <f t="shared" si="4"/>
        <v>0</v>
      </c>
      <c r="G9" s="166">
        <f t="shared" si="5"/>
        <v>0</v>
      </c>
      <c r="H9" s="613"/>
      <c r="I9" s="377"/>
      <c r="J9" s="378"/>
      <c r="K9" s="601"/>
      <c r="L9" s="377"/>
      <c r="M9" s="378"/>
      <c r="N9" s="601"/>
      <c r="O9" s="375"/>
      <c r="P9" s="376"/>
      <c r="Q9" s="601"/>
      <c r="R9" s="375"/>
      <c r="S9" s="376"/>
      <c r="T9" s="601"/>
      <c r="U9" s="375"/>
      <c r="V9" s="376"/>
      <c r="W9" s="601"/>
      <c r="X9" s="375"/>
      <c r="Y9" s="376"/>
      <c r="Z9" s="602"/>
      <c r="AA9" s="181"/>
      <c r="AO9" s="332" t="s">
        <v>335</v>
      </c>
      <c r="AP9" s="333"/>
      <c r="AQ9" s="309"/>
      <c r="AR9" s="310">
        <f>中間シート!D83</f>
        <v>0</v>
      </c>
      <c r="AS9" s="333"/>
      <c r="AT9" s="309"/>
      <c r="AU9" s="310">
        <f>中間シート!F83</f>
        <v>0</v>
      </c>
      <c r="AV9" s="333"/>
      <c r="AW9" s="309"/>
      <c r="AX9" s="310">
        <f>中間シート!H83</f>
        <v>0</v>
      </c>
      <c r="AY9" s="333"/>
      <c r="AZ9" s="309"/>
      <c r="BA9" s="310">
        <f>中間シート!J83</f>
        <v>0</v>
      </c>
      <c r="BB9" s="333"/>
      <c r="BC9" s="309"/>
      <c r="BD9" s="310">
        <f>中間シート!L83</f>
        <v>0</v>
      </c>
      <c r="BE9" s="333"/>
      <c r="BF9" s="309"/>
      <c r="BG9" s="310">
        <f>中間シート!N83</f>
        <v>0</v>
      </c>
      <c r="BH9" s="327">
        <f>BH8</f>
        <v>0</v>
      </c>
      <c r="BI9" s="302">
        <f t="shared" ref="BI9:BI29" si="8">IF(BH9&gt;0,IF(AND(I9&gt;0,J9&gt;0),2,1),0)</f>
        <v>0</v>
      </c>
      <c r="BJ9" s="303">
        <f>IF(COUNTIF(BI$7:BI$9,2)&gt;0,3,BI9)</f>
        <v>0</v>
      </c>
      <c r="BK9" s="327">
        <f t="shared" si="7"/>
        <v>0</v>
      </c>
      <c r="BL9" s="302">
        <f t="shared" ref="BL9:BL29" si="9">IF(BK9&gt;0,IF(AND(L9&gt;0,M9&gt;0),2,1),0)</f>
        <v>0</v>
      </c>
      <c r="BM9" s="303">
        <f>IF(COUNTIF(BL$7:BL$9,2)&gt;0,3,BL9)</f>
        <v>0</v>
      </c>
      <c r="BN9" s="327">
        <f t="shared" si="7"/>
        <v>0</v>
      </c>
      <c r="BO9" s="302">
        <f t="shared" ref="BO9:BO29" si="10">IF(BN9&gt;0,IF(AND(O9&gt;0,P9&gt;0),2,1),0)</f>
        <v>0</v>
      </c>
      <c r="BP9" s="303">
        <f>IF(COUNTIF(BO$7:BO$9,2)&gt;0,3,BO9)</f>
        <v>0</v>
      </c>
      <c r="BQ9" s="327">
        <f t="shared" si="7"/>
        <v>0</v>
      </c>
      <c r="BR9" s="302">
        <f t="shared" ref="BR9:BR29" si="11">IF(BQ9&gt;0,IF(AND(R9&gt;0,S9&gt;0),2,1),0)</f>
        <v>0</v>
      </c>
      <c r="BS9" s="303">
        <f>IF(COUNTIF(BR$7:BR$9,2)&gt;0,3,BR9)</f>
        <v>0</v>
      </c>
      <c r="BT9" s="327">
        <f t="shared" si="7"/>
        <v>0</v>
      </c>
      <c r="BU9" s="302">
        <f t="shared" ref="BU9:BU29" si="12">IF(BT9&gt;0,IF(AND(U9&gt;0,V9&gt;0),2,1),0)</f>
        <v>0</v>
      </c>
      <c r="BV9" s="303">
        <f>IF(COUNTIF(BU$7:BU$9,2)&gt;0,3,BU9)</f>
        <v>0</v>
      </c>
      <c r="BW9" s="327">
        <f t="shared" si="7"/>
        <v>0</v>
      </c>
      <c r="BX9" s="302">
        <f t="shared" ref="BX9:BX29" si="13">IF(BW9&gt;0,IF(AND(X9&gt;0,Y9&gt;0),2,1),0)</f>
        <v>0</v>
      </c>
      <c r="BY9" s="303">
        <f>IF(COUNTIF(BX$7:BX$9,2)&gt;0,3,BX9)</f>
        <v>0</v>
      </c>
    </row>
    <row r="10" spans="2:77" ht="15.75" customHeight="1" x14ac:dyDescent="0.15">
      <c r="B10" s="633"/>
      <c r="C10" s="636"/>
      <c r="D10" s="598" t="s">
        <v>354</v>
      </c>
      <c r="E10" s="151" t="s">
        <v>178</v>
      </c>
      <c r="F10" s="165">
        <f t="shared" si="4"/>
        <v>0</v>
      </c>
      <c r="G10" s="165">
        <f t="shared" si="5"/>
        <v>0</v>
      </c>
      <c r="H10" s="613"/>
      <c r="I10" s="379"/>
      <c r="J10" s="380"/>
      <c r="K10" s="601"/>
      <c r="L10" s="379"/>
      <c r="M10" s="380"/>
      <c r="N10" s="601"/>
      <c r="O10" s="381"/>
      <c r="P10" s="382"/>
      <c r="Q10" s="601"/>
      <c r="R10" s="381"/>
      <c r="S10" s="382"/>
      <c r="T10" s="601"/>
      <c r="U10" s="381"/>
      <c r="V10" s="382"/>
      <c r="W10" s="601"/>
      <c r="X10" s="381"/>
      <c r="Y10" s="382"/>
      <c r="Z10" s="602"/>
      <c r="AA10" s="181"/>
      <c r="AB10" s="152"/>
      <c r="AO10" s="316">
        <v>40000000</v>
      </c>
      <c r="AP10" s="321">
        <f>ROUNDDOWN(SUM(J10:J12)/2,-3)</f>
        <v>0</v>
      </c>
      <c r="AQ10" s="308" t="b">
        <f>IF(OR(AP11&gt;0,SUM(J10:J12)&gt;0),IF(AR12&gt;0,TRUE,FALSE),TRUE)</f>
        <v>1</v>
      </c>
      <c r="AR10" s="331"/>
      <c r="AS10" s="321">
        <f>ROUNDDOWN(SUM(M10:M12)/2,-3)</f>
        <v>0</v>
      </c>
      <c r="AT10" s="308" t="b">
        <f>IF(OR(AS11&gt;0,SUM(M10:M12)&gt;0),IF(AU12&gt;0,TRUE,FALSE),TRUE)</f>
        <v>1</v>
      </c>
      <c r="AU10" s="331"/>
      <c r="AV10" s="321">
        <f>ROUNDDOWN(SUM(P10:P12)/2,-3)</f>
        <v>0</v>
      </c>
      <c r="AW10" s="308" t="b">
        <f>IF(OR(AV11&gt;0,SUM(P10:P12)&gt;0),IF(AX12&gt;0,TRUE,FALSE),TRUE)</f>
        <v>1</v>
      </c>
      <c r="AX10" s="331"/>
      <c r="AY10" s="321">
        <f>ROUNDDOWN(SUM(S10:S12)/2,-3)</f>
        <v>0</v>
      </c>
      <c r="AZ10" s="308" t="b">
        <f>IF(OR(AY11&gt;0,SUM(S10:S12)&gt;0),IF(BA12&gt;0,TRUE,FALSE),TRUE)</f>
        <v>1</v>
      </c>
      <c r="BA10" s="331" t="s">
        <v>212</v>
      </c>
      <c r="BB10" s="321">
        <f>ROUNDDOWN(SUM(V10:V12)/2,-3)</f>
        <v>0</v>
      </c>
      <c r="BC10" s="308" t="b">
        <f>IF(OR(BB11&gt;0,SUM(V10:V12)&gt;0),IF(BD12&gt;0,TRUE,FALSE),TRUE)</f>
        <v>1</v>
      </c>
      <c r="BD10" s="331" t="s">
        <v>212</v>
      </c>
      <c r="BE10" s="321">
        <f>ROUNDDOWN(SUM(Y10:Y12)/2,-3)</f>
        <v>0</v>
      </c>
      <c r="BF10" s="308" t="b">
        <f>IF(OR(BE11&gt;0,SUM(Y10:Y12)&gt;0),IF(BG12&gt;0,TRUE,FALSE),TRUE)</f>
        <v>1</v>
      </c>
      <c r="BG10" s="331"/>
      <c r="BH10" s="340">
        <f>AR12</f>
        <v>0</v>
      </c>
      <c r="BI10" s="305">
        <f t="shared" si="8"/>
        <v>0</v>
      </c>
      <c r="BJ10" s="311">
        <f>IF(COUNTIF(BI$10:BI$12,2)&gt;0,3,BI10)</f>
        <v>0</v>
      </c>
      <c r="BK10" s="340">
        <f>AU12</f>
        <v>0</v>
      </c>
      <c r="BL10" s="305">
        <f t="shared" si="9"/>
        <v>0</v>
      </c>
      <c r="BM10" s="311">
        <f>IF(COUNTIF(BL$10:BL$12,2)&gt;0,3,BL10)</f>
        <v>0</v>
      </c>
      <c r="BN10" s="340">
        <f>AX12</f>
        <v>0</v>
      </c>
      <c r="BO10" s="305">
        <f t="shared" si="10"/>
        <v>0</v>
      </c>
      <c r="BP10" s="311">
        <f>IF(COUNTIF(BO$10:BO$12,2)&gt;0,3,BO10)</f>
        <v>0</v>
      </c>
      <c r="BQ10" s="340">
        <f>BA12</f>
        <v>0</v>
      </c>
      <c r="BR10" s="305">
        <f t="shared" si="11"/>
        <v>0</v>
      </c>
      <c r="BS10" s="311">
        <f>IF(COUNTIF(BR$10:BR$12,2)&gt;0,3,BR10)</f>
        <v>0</v>
      </c>
      <c r="BT10" s="340">
        <f>BD12</f>
        <v>0</v>
      </c>
      <c r="BU10" s="305">
        <f t="shared" si="12"/>
        <v>0</v>
      </c>
      <c r="BV10" s="311">
        <f>IF(COUNTIF(BU$10:BU$12,2)&gt;0,3,BU10)</f>
        <v>0</v>
      </c>
      <c r="BW10" s="340">
        <f>BG12</f>
        <v>0</v>
      </c>
      <c r="BX10" s="305">
        <f t="shared" si="13"/>
        <v>0</v>
      </c>
      <c r="BY10" s="311">
        <f>IF(COUNTIF(BX$10:BX$12,2)&gt;0,3,BX10)</f>
        <v>0</v>
      </c>
    </row>
    <row r="11" spans="2:77" ht="15.75" customHeight="1" x14ac:dyDescent="0.15">
      <c r="B11" s="633"/>
      <c r="C11" s="636"/>
      <c r="D11" s="598"/>
      <c r="E11" s="153" t="s">
        <v>176</v>
      </c>
      <c r="F11" s="166">
        <f t="shared" si="4"/>
        <v>0</v>
      </c>
      <c r="G11" s="166">
        <f t="shared" si="5"/>
        <v>0</v>
      </c>
      <c r="H11" s="613"/>
      <c r="I11" s="375"/>
      <c r="J11" s="376"/>
      <c r="K11" s="601"/>
      <c r="L11" s="375"/>
      <c r="M11" s="376"/>
      <c r="N11" s="601"/>
      <c r="O11" s="375"/>
      <c r="P11" s="376"/>
      <c r="Q11" s="601"/>
      <c r="R11" s="375"/>
      <c r="S11" s="376"/>
      <c r="T11" s="601"/>
      <c r="U11" s="375"/>
      <c r="V11" s="376"/>
      <c r="W11" s="601"/>
      <c r="X11" s="375"/>
      <c r="Y11" s="376"/>
      <c r="Z11" s="602"/>
      <c r="AA11" s="181"/>
      <c r="AO11" s="317" t="s">
        <v>507</v>
      </c>
      <c r="AP11" s="344">
        <f>SUM(I10:I12)</f>
        <v>0</v>
      </c>
      <c r="AQ11" s="299"/>
      <c r="AR11" s="300" t="s">
        <v>212</v>
      </c>
      <c r="AS11" s="344">
        <f>SUM(L10:L12)</f>
        <v>0</v>
      </c>
      <c r="AT11" s="299"/>
      <c r="AU11" s="300"/>
      <c r="AV11" s="344">
        <f>SUM(O10:O12)</f>
        <v>0</v>
      </c>
      <c r="AW11" s="299"/>
      <c r="AX11" s="300"/>
      <c r="AY11" s="344">
        <f>SUM(R10:R12)</f>
        <v>0</v>
      </c>
      <c r="AZ11" s="299"/>
      <c r="BA11" s="300"/>
      <c r="BB11" s="344">
        <f>SUM(U10:U12)</f>
        <v>0</v>
      </c>
      <c r="BC11" s="299"/>
      <c r="BD11" s="300"/>
      <c r="BE11" s="344">
        <f>SUM(X10:X12)</f>
        <v>0</v>
      </c>
      <c r="BF11" s="299"/>
      <c r="BG11" s="300"/>
      <c r="BH11" s="326">
        <f>BH10</f>
        <v>0</v>
      </c>
      <c r="BI11" s="297">
        <f t="shared" si="8"/>
        <v>0</v>
      </c>
      <c r="BJ11" s="298">
        <f>IF(COUNTIF(BI$10:BI$12,2)&gt;0,3,BI11)</f>
        <v>0</v>
      </c>
      <c r="BK11" s="326">
        <f t="shared" ref="BK11:BW12" si="14">BK10</f>
        <v>0</v>
      </c>
      <c r="BL11" s="297">
        <f t="shared" si="9"/>
        <v>0</v>
      </c>
      <c r="BM11" s="298">
        <f>IF(COUNTIF(BL$10:BL$12,2)&gt;0,3,BL11)</f>
        <v>0</v>
      </c>
      <c r="BN11" s="326">
        <f t="shared" si="14"/>
        <v>0</v>
      </c>
      <c r="BO11" s="297">
        <f t="shared" si="10"/>
        <v>0</v>
      </c>
      <c r="BP11" s="298">
        <f>IF(COUNTIF(BO$10:BO$12,2)&gt;0,3,BO11)</f>
        <v>0</v>
      </c>
      <c r="BQ11" s="326">
        <f t="shared" si="14"/>
        <v>0</v>
      </c>
      <c r="BR11" s="297">
        <f t="shared" si="11"/>
        <v>0</v>
      </c>
      <c r="BS11" s="298">
        <f>IF(COUNTIF(BR$10:BR$12,2)&gt;0,3,BR11)</f>
        <v>0</v>
      </c>
      <c r="BT11" s="326">
        <f t="shared" si="14"/>
        <v>0</v>
      </c>
      <c r="BU11" s="297">
        <f t="shared" si="12"/>
        <v>0</v>
      </c>
      <c r="BV11" s="298">
        <f>IF(COUNTIF(BU$10:BU$12,2)&gt;0,3,BU11)</f>
        <v>0</v>
      </c>
      <c r="BW11" s="326">
        <f t="shared" si="14"/>
        <v>0</v>
      </c>
      <c r="BX11" s="297">
        <f t="shared" si="13"/>
        <v>0</v>
      </c>
      <c r="BY11" s="298">
        <f>IF(COUNTIF(BX$10:BX$12,2)&gt;0,3,BX11)</f>
        <v>0</v>
      </c>
    </row>
    <row r="12" spans="2:77" ht="15.75" customHeight="1" x14ac:dyDescent="0.15">
      <c r="B12" s="633"/>
      <c r="C12" s="636"/>
      <c r="D12" s="598"/>
      <c r="E12" s="153" t="s">
        <v>177</v>
      </c>
      <c r="F12" s="166">
        <f t="shared" si="4"/>
        <v>0</v>
      </c>
      <c r="G12" s="166">
        <f t="shared" si="5"/>
        <v>0</v>
      </c>
      <c r="H12" s="613"/>
      <c r="I12" s="371"/>
      <c r="J12" s="372"/>
      <c r="K12" s="601"/>
      <c r="L12" s="371"/>
      <c r="M12" s="372"/>
      <c r="N12" s="601"/>
      <c r="O12" s="375"/>
      <c r="P12" s="376"/>
      <c r="Q12" s="601"/>
      <c r="R12" s="375"/>
      <c r="S12" s="376"/>
      <c r="T12" s="601"/>
      <c r="U12" s="375"/>
      <c r="V12" s="376"/>
      <c r="W12" s="601"/>
      <c r="X12" s="375"/>
      <c r="Y12" s="376"/>
      <c r="Z12" s="602"/>
      <c r="AA12" s="181"/>
      <c r="AB12" s="152"/>
      <c r="AO12" s="332" t="s">
        <v>335</v>
      </c>
      <c r="AP12" s="333"/>
      <c r="AQ12" s="309"/>
      <c r="AR12" s="310">
        <f>中間シート!D84</f>
        <v>0</v>
      </c>
      <c r="AS12" s="333"/>
      <c r="AT12" s="309"/>
      <c r="AU12" s="310">
        <f>中間シート!F84</f>
        <v>0</v>
      </c>
      <c r="AV12" s="333"/>
      <c r="AW12" s="309"/>
      <c r="AX12" s="310">
        <f>中間シート!H84</f>
        <v>0</v>
      </c>
      <c r="AY12" s="333"/>
      <c r="AZ12" s="309"/>
      <c r="BA12" s="310">
        <f>中間シート!J84</f>
        <v>0</v>
      </c>
      <c r="BB12" s="333"/>
      <c r="BC12" s="309"/>
      <c r="BD12" s="310">
        <f>中間シート!L84</f>
        <v>0</v>
      </c>
      <c r="BE12" s="333"/>
      <c r="BF12" s="309"/>
      <c r="BG12" s="310">
        <f>中間シート!N84</f>
        <v>0</v>
      </c>
      <c r="BH12" s="338">
        <f>BH11</f>
        <v>0</v>
      </c>
      <c r="BI12" s="306">
        <f t="shared" si="8"/>
        <v>0</v>
      </c>
      <c r="BJ12" s="307">
        <f>IF(COUNTIF(BI$10:BI$12,2)&gt;0,3,BI12)</f>
        <v>0</v>
      </c>
      <c r="BK12" s="338">
        <f t="shared" si="14"/>
        <v>0</v>
      </c>
      <c r="BL12" s="306">
        <f t="shared" si="9"/>
        <v>0</v>
      </c>
      <c r="BM12" s="307">
        <f>IF(COUNTIF(BL$10:BL$12,2)&gt;0,3,BL12)</f>
        <v>0</v>
      </c>
      <c r="BN12" s="338">
        <f t="shared" si="14"/>
        <v>0</v>
      </c>
      <c r="BO12" s="306">
        <f t="shared" si="10"/>
        <v>0</v>
      </c>
      <c r="BP12" s="307">
        <f>IF(COUNTIF(BO$10:BO$12,2)&gt;0,3,BO12)</f>
        <v>0</v>
      </c>
      <c r="BQ12" s="338">
        <f t="shared" si="14"/>
        <v>0</v>
      </c>
      <c r="BR12" s="306">
        <f t="shared" si="11"/>
        <v>0</v>
      </c>
      <c r="BS12" s="307">
        <f>IF(COUNTIF(BR$10:BR$12,2)&gt;0,3,BR12)</f>
        <v>0</v>
      </c>
      <c r="BT12" s="338">
        <f t="shared" si="14"/>
        <v>0</v>
      </c>
      <c r="BU12" s="306">
        <f t="shared" si="12"/>
        <v>0</v>
      </c>
      <c r="BV12" s="307">
        <f>IF(COUNTIF(BU$10:BU$12,2)&gt;0,3,BU12)</f>
        <v>0</v>
      </c>
      <c r="BW12" s="338">
        <f t="shared" si="14"/>
        <v>0</v>
      </c>
      <c r="BX12" s="306">
        <f t="shared" si="13"/>
        <v>0</v>
      </c>
      <c r="BY12" s="307">
        <f>IF(COUNTIF(BX$10:BX$12,2)&gt;0,3,BX12)</f>
        <v>0</v>
      </c>
    </row>
    <row r="13" spans="2:77" ht="15.75" customHeight="1" x14ac:dyDescent="0.15">
      <c r="B13" s="633"/>
      <c r="C13" s="636"/>
      <c r="D13" s="598" t="s">
        <v>355</v>
      </c>
      <c r="E13" s="151" t="s">
        <v>178</v>
      </c>
      <c r="F13" s="165">
        <f t="shared" si="4"/>
        <v>0</v>
      </c>
      <c r="G13" s="165">
        <f t="shared" si="5"/>
        <v>0</v>
      </c>
      <c r="H13" s="613"/>
      <c r="I13" s="381"/>
      <c r="J13" s="382"/>
      <c r="K13" s="601"/>
      <c r="L13" s="381"/>
      <c r="M13" s="382"/>
      <c r="N13" s="601"/>
      <c r="O13" s="381"/>
      <c r="P13" s="382"/>
      <c r="Q13" s="601"/>
      <c r="R13" s="381"/>
      <c r="S13" s="382"/>
      <c r="T13" s="601"/>
      <c r="U13" s="381"/>
      <c r="V13" s="382"/>
      <c r="W13" s="601"/>
      <c r="X13" s="381"/>
      <c r="Y13" s="382"/>
      <c r="Z13" s="602"/>
      <c r="AA13" s="181"/>
      <c r="AB13" s="152"/>
      <c r="AO13" s="316">
        <v>40000000</v>
      </c>
      <c r="AP13" s="321">
        <f>ROUNDDOWN(SUM(J13:J15)/2,-3)</f>
        <v>0</v>
      </c>
      <c r="AQ13" s="308" t="b">
        <f>IF(OR(AP14&gt;0,SUM(J13:J15)&gt;0),IF(AR15&gt;0,TRUE,FALSE),TRUE)</f>
        <v>1</v>
      </c>
      <c r="AR13" s="331"/>
      <c r="AS13" s="321">
        <f>ROUNDDOWN(SUM(M13:M15)/2,-3)</f>
        <v>0</v>
      </c>
      <c r="AT13" s="308" t="b">
        <f>IF(OR(AS14&gt;0,SUM(M13:M15)&gt;0),IF(AU15&gt;0,TRUE,FALSE),TRUE)</f>
        <v>1</v>
      </c>
      <c r="AU13" s="331"/>
      <c r="AV13" s="321">
        <f>ROUNDDOWN(SUM(P13:P15)/2,-3)</f>
        <v>0</v>
      </c>
      <c r="AW13" s="308" t="b">
        <f>IF(OR(AV14&gt;0,SUM(P13:P15)&gt;0),IF(AX15&gt;0,TRUE,FALSE),TRUE)</f>
        <v>1</v>
      </c>
      <c r="AX13" s="331" t="s">
        <v>212</v>
      </c>
      <c r="AY13" s="321">
        <f>ROUNDDOWN(SUM(S13:S15)/2,-3)</f>
        <v>0</v>
      </c>
      <c r="AZ13" s="308" t="b">
        <f>IF(OR(AY14&gt;0,SUM(S13:S15)&gt;0),IF(BA15&gt;0,TRUE,FALSE),TRUE)</f>
        <v>1</v>
      </c>
      <c r="BA13" s="331"/>
      <c r="BB13" s="321">
        <f>ROUNDDOWN(SUM(V13:V15)/2,-3)</f>
        <v>0</v>
      </c>
      <c r="BC13" s="308" t="b">
        <f>IF(OR(BB14&gt;0,SUM(V13:V15)&gt;0),IF(BD15&gt;0,TRUE,FALSE),TRUE)</f>
        <v>1</v>
      </c>
      <c r="BD13" s="331"/>
      <c r="BE13" s="321">
        <f>ROUNDDOWN(SUM(Y13:Y15)/2,-3)</f>
        <v>0</v>
      </c>
      <c r="BF13" s="308" t="b">
        <f>IF(OR(BE14&gt;0,SUM(Y13:Y15)&gt;0),IF(BG15&gt;0,TRUE,FALSE),TRUE)</f>
        <v>1</v>
      </c>
      <c r="BG13" s="331"/>
      <c r="BH13" s="339">
        <f>AR15</f>
        <v>0</v>
      </c>
      <c r="BI13" s="295">
        <f t="shared" si="8"/>
        <v>0</v>
      </c>
      <c r="BJ13" s="296">
        <f>IF(COUNTIF(BI$13:BI$15,2)&gt;0,3,BI13)</f>
        <v>0</v>
      </c>
      <c r="BK13" s="339">
        <f>AU15</f>
        <v>0</v>
      </c>
      <c r="BL13" s="295">
        <f t="shared" si="9"/>
        <v>0</v>
      </c>
      <c r="BM13" s="296">
        <f>IF(COUNTIF(BL$13:BL$15,2)&gt;0,3,BL13)</f>
        <v>0</v>
      </c>
      <c r="BN13" s="339">
        <f>AX15</f>
        <v>0</v>
      </c>
      <c r="BO13" s="295">
        <f t="shared" si="10"/>
        <v>0</v>
      </c>
      <c r="BP13" s="296">
        <f>IF(COUNTIF(BO$13:BO$15,2)&gt;0,3,BO13)</f>
        <v>0</v>
      </c>
      <c r="BQ13" s="339">
        <f>BA15</f>
        <v>0</v>
      </c>
      <c r="BR13" s="295">
        <f t="shared" si="11"/>
        <v>0</v>
      </c>
      <c r="BS13" s="296">
        <f>IF(COUNTIF(BR$13:BR$15,2)&gt;0,3,BR13)</f>
        <v>0</v>
      </c>
      <c r="BT13" s="339">
        <f>BD15</f>
        <v>0</v>
      </c>
      <c r="BU13" s="295">
        <f t="shared" si="12"/>
        <v>0</v>
      </c>
      <c r="BV13" s="296">
        <f>IF(COUNTIF(BU$13:BU$15,2)&gt;0,3,BU13)</f>
        <v>0</v>
      </c>
      <c r="BW13" s="339">
        <f>BG15</f>
        <v>0</v>
      </c>
      <c r="BX13" s="295">
        <f t="shared" si="13"/>
        <v>0</v>
      </c>
      <c r="BY13" s="296">
        <f>IF(COUNTIF(BX$13:BX$15,2)&gt;0,3,BX13)</f>
        <v>0</v>
      </c>
    </row>
    <row r="14" spans="2:77" ht="15.75" customHeight="1" x14ac:dyDescent="0.15">
      <c r="B14" s="633"/>
      <c r="C14" s="636"/>
      <c r="D14" s="598"/>
      <c r="E14" s="153" t="s">
        <v>176</v>
      </c>
      <c r="F14" s="166">
        <f t="shared" si="4"/>
        <v>0</v>
      </c>
      <c r="G14" s="166">
        <f t="shared" si="5"/>
        <v>0</v>
      </c>
      <c r="H14" s="613"/>
      <c r="I14" s="375"/>
      <c r="J14" s="376"/>
      <c r="K14" s="601"/>
      <c r="L14" s="375"/>
      <c r="M14" s="376"/>
      <c r="N14" s="601"/>
      <c r="O14" s="375"/>
      <c r="P14" s="376"/>
      <c r="Q14" s="601"/>
      <c r="R14" s="375"/>
      <c r="S14" s="376"/>
      <c r="T14" s="601"/>
      <c r="U14" s="375"/>
      <c r="V14" s="376"/>
      <c r="W14" s="601"/>
      <c r="X14" s="375"/>
      <c r="Y14" s="376"/>
      <c r="Z14" s="602"/>
      <c r="AA14" s="181"/>
      <c r="AB14" s="152"/>
      <c r="AO14" s="317" t="s">
        <v>507</v>
      </c>
      <c r="AP14" s="344">
        <f>SUM(I13:I15)</f>
        <v>0</v>
      </c>
      <c r="AQ14" s="299"/>
      <c r="AR14" s="300" t="s">
        <v>212</v>
      </c>
      <c r="AS14" s="344">
        <f>SUM(L13:L15)</f>
        <v>0</v>
      </c>
      <c r="AT14" s="299"/>
      <c r="AU14" s="300"/>
      <c r="AV14" s="344">
        <f>SUM(O13:O15)</f>
        <v>0</v>
      </c>
      <c r="AW14" s="299"/>
      <c r="AX14" s="300"/>
      <c r="AY14" s="344">
        <f>SUM(R13:R15)</f>
        <v>0</v>
      </c>
      <c r="AZ14" s="299"/>
      <c r="BA14" s="300"/>
      <c r="BB14" s="344">
        <f>SUM(U13:U15)</f>
        <v>0</v>
      </c>
      <c r="BC14" s="299"/>
      <c r="BD14" s="300"/>
      <c r="BE14" s="344">
        <f>SUM(X13:X15)</f>
        <v>0</v>
      </c>
      <c r="BF14" s="299"/>
      <c r="BG14" s="300"/>
      <c r="BH14" s="326">
        <f>BH13</f>
        <v>0</v>
      </c>
      <c r="BI14" s="297">
        <f t="shared" si="8"/>
        <v>0</v>
      </c>
      <c r="BJ14" s="298">
        <f>IF(COUNTIF(BI$13:BI$15,2)&gt;0,3,BI14)</f>
        <v>0</v>
      </c>
      <c r="BK14" s="326">
        <f t="shared" ref="BK14:BW15" si="15">BK13</f>
        <v>0</v>
      </c>
      <c r="BL14" s="297">
        <f t="shared" si="9"/>
        <v>0</v>
      </c>
      <c r="BM14" s="298">
        <f>IF(COUNTIF(BL$13:BL$15,2)&gt;0,3,BL14)</f>
        <v>0</v>
      </c>
      <c r="BN14" s="326">
        <f t="shared" si="15"/>
        <v>0</v>
      </c>
      <c r="BO14" s="297">
        <f t="shared" si="10"/>
        <v>0</v>
      </c>
      <c r="BP14" s="298">
        <f>IF(COUNTIF(BO$13:BO$15,2)&gt;0,3,BO14)</f>
        <v>0</v>
      </c>
      <c r="BQ14" s="326">
        <f t="shared" si="15"/>
        <v>0</v>
      </c>
      <c r="BR14" s="297">
        <f t="shared" si="11"/>
        <v>0</v>
      </c>
      <c r="BS14" s="298">
        <f>IF(COUNTIF(BR$13:BR$15,2)&gt;0,3,BR14)</f>
        <v>0</v>
      </c>
      <c r="BT14" s="326">
        <f t="shared" si="15"/>
        <v>0</v>
      </c>
      <c r="BU14" s="297">
        <f t="shared" si="12"/>
        <v>0</v>
      </c>
      <c r="BV14" s="298">
        <f>IF(COUNTIF(BU$13:BU$15,2)&gt;0,3,BU14)</f>
        <v>0</v>
      </c>
      <c r="BW14" s="326">
        <f t="shared" si="15"/>
        <v>0</v>
      </c>
      <c r="BX14" s="297">
        <f t="shared" si="13"/>
        <v>0</v>
      </c>
      <c r="BY14" s="298">
        <f>IF(COUNTIF(BX$13:BX$15,2)&gt;0,3,BX14)</f>
        <v>0</v>
      </c>
    </row>
    <row r="15" spans="2:77" ht="15.75" customHeight="1" x14ac:dyDescent="0.15">
      <c r="B15" s="633"/>
      <c r="C15" s="636"/>
      <c r="D15" s="598"/>
      <c r="E15" s="153" t="s">
        <v>177</v>
      </c>
      <c r="F15" s="166">
        <f t="shared" si="4"/>
        <v>0</v>
      </c>
      <c r="G15" s="166">
        <f t="shared" si="5"/>
        <v>0</v>
      </c>
      <c r="H15" s="613"/>
      <c r="I15" s="371"/>
      <c r="J15" s="372"/>
      <c r="K15" s="601"/>
      <c r="L15" s="371"/>
      <c r="M15" s="372"/>
      <c r="N15" s="601"/>
      <c r="O15" s="375"/>
      <c r="P15" s="376"/>
      <c r="Q15" s="601"/>
      <c r="R15" s="375"/>
      <c r="S15" s="376"/>
      <c r="T15" s="601"/>
      <c r="U15" s="375"/>
      <c r="V15" s="376"/>
      <c r="W15" s="601"/>
      <c r="X15" s="375"/>
      <c r="Y15" s="376"/>
      <c r="Z15" s="602"/>
      <c r="AA15" s="181"/>
      <c r="AB15" s="152"/>
      <c r="AO15" s="332" t="s">
        <v>335</v>
      </c>
      <c r="AP15" s="333"/>
      <c r="AQ15" s="309"/>
      <c r="AR15" s="310">
        <f>中間シート!D85</f>
        <v>0</v>
      </c>
      <c r="AS15" s="333"/>
      <c r="AT15" s="309"/>
      <c r="AU15" s="310">
        <f>中間シート!F85</f>
        <v>0</v>
      </c>
      <c r="AV15" s="333"/>
      <c r="AW15" s="309"/>
      <c r="AX15" s="310">
        <f>中間シート!H85</f>
        <v>0</v>
      </c>
      <c r="AY15" s="333"/>
      <c r="AZ15" s="309"/>
      <c r="BA15" s="310">
        <f>中間シート!J85</f>
        <v>0</v>
      </c>
      <c r="BB15" s="333"/>
      <c r="BC15" s="309"/>
      <c r="BD15" s="310">
        <f>中間シート!L85</f>
        <v>0</v>
      </c>
      <c r="BE15" s="333"/>
      <c r="BF15" s="309"/>
      <c r="BG15" s="310">
        <f>中間シート!N85</f>
        <v>0</v>
      </c>
      <c r="BH15" s="327">
        <f>BH14</f>
        <v>0</v>
      </c>
      <c r="BI15" s="302">
        <f t="shared" si="8"/>
        <v>0</v>
      </c>
      <c r="BJ15" s="303">
        <f>IF(COUNTIF(BI$13:BI$15,2)&gt;0,3,BI15)</f>
        <v>0</v>
      </c>
      <c r="BK15" s="327">
        <f t="shared" si="15"/>
        <v>0</v>
      </c>
      <c r="BL15" s="302">
        <f t="shared" si="9"/>
        <v>0</v>
      </c>
      <c r="BM15" s="303">
        <f>IF(COUNTIF(BL$13:BL$15,2)&gt;0,3,BL15)</f>
        <v>0</v>
      </c>
      <c r="BN15" s="327">
        <f t="shared" si="15"/>
        <v>0</v>
      </c>
      <c r="BO15" s="302">
        <f t="shared" si="10"/>
        <v>0</v>
      </c>
      <c r="BP15" s="303">
        <f>IF(COUNTIF(BO$13:BO$15,2)&gt;0,3,BO15)</f>
        <v>0</v>
      </c>
      <c r="BQ15" s="327">
        <f t="shared" si="15"/>
        <v>0</v>
      </c>
      <c r="BR15" s="302">
        <f t="shared" si="11"/>
        <v>0</v>
      </c>
      <c r="BS15" s="303">
        <f>IF(COUNTIF(BR$13:BR$15,2)&gt;0,3,BR15)</f>
        <v>0</v>
      </c>
      <c r="BT15" s="327">
        <f t="shared" si="15"/>
        <v>0</v>
      </c>
      <c r="BU15" s="302">
        <f t="shared" si="12"/>
        <v>0</v>
      </c>
      <c r="BV15" s="303">
        <f>IF(COUNTIF(BU$13:BU$15,2)&gt;0,3,BU15)</f>
        <v>0</v>
      </c>
      <c r="BW15" s="327">
        <f t="shared" si="15"/>
        <v>0</v>
      </c>
      <c r="BX15" s="302">
        <f t="shared" si="13"/>
        <v>0</v>
      </c>
      <c r="BY15" s="303">
        <f>IF(COUNTIF(BX$13:BX$15,2)&gt;0,3,BX15)</f>
        <v>0</v>
      </c>
    </row>
    <row r="16" spans="2:77" ht="15.75" customHeight="1" x14ac:dyDescent="0.15">
      <c r="B16" s="633"/>
      <c r="C16" s="636"/>
      <c r="D16" s="598" t="s">
        <v>356</v>
      </c>
      <c r="E16" s="151" t="s">
        <v>178</v>
      </c>
      <c r="F16" s="165">
        <f t="shared" si="4"/>
        <v>0</v>
      </c>
      <c r="G16" s="165">
        <f t="shared" si="5"/>
        <v>0</v>
      </c>
      <c r="H16" s="613"/>
      <c r="I16" s="381"/>
      <c r="J16" s="382"/>
      <c r="K16" s="601"/>
      <c r="L16" s="381"/>
      <c r="M16" s="382"/>
      <c r="N16" s="601"/>
      <c r="O16" s="381"/>
      <c r="P16" s="382"/>
      <c r="Q16" s="601"/>
      <c r="R16" s="381"/>
      <c r="S16" s="382"/>
      <c r="T16" s="601"/>
      <c r="U16" s="381"/>
      <c r="V16" s="382"/>
      <c r="W16" s="601"/>
      <c r="X16" s="381"/>
      <c r="Y16" s="382"/>
      <c r="Z16" s="602"/>
      <c r="AA16" s="181"/>
      <c r="AB16" s="152"/>
      <c r="AO16" s="316">
        <v>40000000</v>
      </c>
      <c r="AP16" s="321">
        <f>ROUNDDOWN(SUM(J16:J18)/2,-3)</f>
        <v>0</v>
      </c>
      <c r="AQ16" s="308" t="b">
        <f>IF(OR(AP17&gt;0,SUM(J16:J18)&gt;0),IF(AR18&gt;0,TRUE,FALSE),TRUE)</f>
        <v>1</v>
      </c>
      <c r="AR16" s="331"/>
      <c r="AS16" s="321">
        <f>ROUNDDOWN(SUM(M16:M18)/2,-3)</f>
        <v>0</v>
      </c>
      <c r="AT16" s="308" t="b">
        <f>IF(OR(AS17&gt;0,SUM(M16:M18)&gt;0),IF(AU18&gt;0,TRUE,FALSE),TRUE)</f>
        <v>1</v>
      </c>
      <c r="AU16" s="331"/>
      <c r="AV16" s="321">
        <f>ROUNDDOWN(SUM(P16:P18)/2,-3)</f>
        <v>0</v>
      </c>
      <c r="AW16" s="308" t="b">
        <f>IF(OR(AV17&gt;0,SUM(P16:P18)&gt;0),IF(AX18&gt;0,TRUE,FALSE),TRUE)</f>
        <v>1</v>
      </c>
      <c r="AX16" s="331"/>
      <c r="AY16" s="321">
        <f>ROUNDDOWN(SUM(S16:S18)/2,-3)</f>
        <v>0</v>
      </c>
      <c r="AZ16" s="308" t="b">
        <f>IF(OR(AY17&gt;0,SUM(S16:S18)&gt;0),IF(BA18&gt;0,TRUE,FALSE),TRUE)</f>
        <v>1</v>
      </c>
      <c r="BA16" s="331" t="s">
        <v>212</v>
      </c>
      <c r="BB16" s="321">
        <f>ROUNDDOWN(SUM(V16:V18)/2,-3)</f>
        <v>0</v>
      </c>
      <c r="BC16" s="308" t="b">
        <f>IF(OR(BB17&gt;0,SUM(V16:V18)&gt;0),IF(BD18&gt;0,TRUE,FALSE),TRUE)</f>
        <v>1</v>
      </c>
      <c r="BD16" s="331" t="s">
        <v>212</v>
      </c>
      <c r="BE16" s="321">
        <f>ROUNDDOWN(SUM(Y16:Y18)/2,-3)</f>
        <v>0</v>
      </c>
      <c r="BF16" s="308" t="b">
        <f>IF(OR(BE17&gt;0,SUM(Y16:Y18)&gt;0),IF(BG18&gt;0,TRUE,FALSE),TRUE)</f>
        <v>1</v>
      </c>
      <c r="BG16" s="331"/>
      <c r="BH16" s="340">
        <f>AR18</f>
        <v>0</v>
      </c>
      <c r="BI16" s="305">
        <f t="shared" si="8"/>
        <v>0</v>
      </c>
      <c r="BJ16" s="311">
        <f>IF(COUNTIF(BI$16:BI$18,2)&gt;0,3,BI16)</f>
        <v>0</v>
      </c>
      <c r="BK16" s="340">
        <f>AU18</f>
        <v>0</v>
      </c>
      <c r="BL16" s="305">
        <f t="shared" si="9"/>
        <v>0</v>
      </c>
      <c r="BM16" s="311">
        <f>IF(COUNTIF(BL$16:BL$18,2)&gt;0,3,BL16)</f>
        <v>0</v>
      </c>
      <c r="BN16" s="340">
        <f>AX18</f>
        <v>0</v>
      </c>
      <c r="BO16" s="305">
        <f t="shared" si="10"/>
        <v>0</v>
      </c>
      <c r="BP16" s="311">
        <f>IF(COUNTIF(BO$16:BO$18,2)&gt;0,3,BO16)</f>
        <v>0</v>
      </c>
      <c r="BQ16" s="340">
        <f>BA18</f>
        <v>0</v>
      </c>
      <c r="BR16" s="305">
        <f t="shared" si="11"/>
        <v>0</v>
      </c>
      <c r="BS16" s="311">
        <f>IF(COUNTIF(BR$16:BR$18,2)&gt;0,3,BR16)</f>
        <v>0</v>
      </c>
      <c r="BT16" s="340">
        <f>BD18</f>
        <v>0</v>
      </c>
      <c r="BU16" s="305">
        <f t="shared" si="12"/>
        <v>0</v>
      </c>
      <c r="BV16" s="311">
        <f>IF(COUNTIF(BU$16:BU$18,2)&gt;0,3,BU16)</f>
        <v>0</v>
      </c>
      <c r="BW16" s="340">
        <f>BG18</f>
        <v>0</v>
      </c>
      <c r="BX16" s="305">
        <f t="shared" si="13"/>
        <v>0</v>
      </c>
      <c r="BY16" s="311">
        <f>IF(COUNTIF(BX$16:BX$18,2)&gt;0,3,BX16)</f>
        <v>0</v>
      </c>
    </row>
    <row r="17" spans="2:77" ht="15.75" customHeight="1" x14ac:dyDescent="0.15">
      <c r="B17" s="633"/>
      <c r="C17" s="636"/>
      <c r="D17" s="598"/>
      <c r="E17" s="153" t="s">
        <v>176</v>
      </c>
      <c r="F17" s="166">
        <f t="shared" si="4"/>
        <v>0</v>
      </c>
      <c r="G17" s="166">
        <f t="shared" si="5"/>
        <v>0</v>
      </c>
      <c r="H17" s="613"/>
      <c r="I17" s="375"/>
      <c r="J17" s="376"/>
      <c r="K17" s="601"/>
      <c r="L17" s="375"/>
      <c r="M17" s="376"/>
      <c r="N17" s="601"/>
      <c r="O17" s="375"/>
      <c r="P17" s="376"/>
      <c r="Q17" s="601"/>
      <c r="R17" s="375"/>
      <c r="S17" s="376"/>
      <c r="T17" s="601"/>
      <c r="U17" s="375"/>
      <c r="V17" s="376"/>
      <c r="W17" s="601"/>
      <c r="X17" s="375"/>
      <c r="Y17" s="376"/>
      <c r="Z17" s="602"/>
      <c r="AA17" s="181"/>
      <c r="AB17" s="152"/>
      <c r="AO17" s="317" t="s">
        <v>507</v>
      </c>
      <c r="AP17" s="344">
        <f>SUM(I16:I18)</f>
        <v>0</v>
      </c>
      <c r="AQ17" s="299"/>
      <c r="AR17" s="300" t="s">
        <v>212</v>
      </c>
      <c r="AS17" s="344">
        <f>SUM(L16:L18)</f>
        <v>0</v>
      </c>
      <c r="AT17" s="299"/>
      <c r="AU17" s="300"/>
      <c r="AV17" s="344">
        <f>SUM(O16:O18)</f>
        <v>0</v>
      </c>
      <c r="AW17" s="299"/>
      <c r="AX17" s="300"/>
      <c r="AY17" s="344">
        <f>SUM(R16:R18)</f>
        <v>0</v>
      </c>
      <c r="AZ17" s="299"/>
      <c r="BA17" s="300"/>
      <c r="BB17" s="344">
        <f>SUM(U16:U18)</f>
        <v>0</v>
      </c>
      <c r="BC17" s="299"/>
      <c r="BD17" s="300"/>
      <c r="BE17" s="344">
        <f>SUM(X16:X18)</f>
        <v>0</v>
      </c>
      <c r="BF17" s="299"/>
      <c r="BG17" s="300"/>
      <c r="BH17" s="326">
        <f>BH16</f>
        <v>0</v>
      </c>
      <c r="BI17" s="297">
        <f t="shared" si="8"/>
        <v>0</v>
      </c>
      <c r="BJ17" s="298">
        <f>IF(COUNTIF(BI$16:BI$18,2)&gt;0,3,BI17)</f>
        <v>0</v>
      </c>
      <c r="BK17" s="326">
        <f t="shared" ref="BK17:BW18" si="16">BK16</f>
        <v>0</v>
      </c>
      <c r="BL17" s="297">
        <f t="shared" si="9"/>
        <v>0</v>
      </c>
      <c r="BM17" s="298">
        <f>IF(COUNTIF(BL$16:BL$18,2)&gt;0,3,BL17)</f>
        <v>0</v>
      </c>
      <c r="BN17" s="326">
        <f t="shared" si="16"/>
        <v>0</v>
      </c>
      <c r="BO17" s="297">
        <f t="shared" si="10"/>
        <v>0</v>
      </c>
      <c r="BP17" s="298">
        <f>IF(COUNTIF(BO$16:BO$18,2)&gt;0,3,BO17)</f>
        <v>0</v>
      </c>
      <c r="BQ17" s="326">
        <f t="shared" si="16"/>
        <v>0</v>
      </c>
      <c r="BR17" s="297">
        <f t="shared" si="11"/>
        <v>0</v>
      </c>
      <c r="BS17" s="298">
        <f>IF(COUNTIF(BR$16:BR$18,2)&gt;0,3,BR17)</f>
        <v>0</v>
      </c>
      <c r="BT17" s="326">
        <f t="shared" si="16"/>
        <v>0</v>
      </c>
      <c r="BU17" s="297">
        <f t="shared" si="12"/>
        <v>0</v>
      </c>
      <c r="BV17" s="298">
        <f>IF(COUNTIF(BU$16:BU$18,2)&gt;0,3,BU17)</f>
        <v>0</v>
      </c>
      <c r="BW17" s="326">
        <f t="shared" si="16"/>
        <v>0</v>
      </c>
      <c r="BX17" s="297">
        <f t="shared" si="13"/>
        <v>0</v>
      </c>
      <c r="BY17" s="298">
        <f>IF(COUNTIF(BX$16:BX$18,2)&gt;0,3,BX17)</f>
        <v>0</v>
      </c>
    </row>
    <row r="18" spans="2:77" ht="15.75" customHeight="1" x14ac:dyDescent="0.15">
      <c r="B18" s="633"/>
      <c r="C18" s="636"/>
      <c r="D18" s="598"/>
      <c r="E18" s="153" t="s">
        <v>177</v>
      </c>
      <c r="F18" s="166">
        <f t="shared" si="4"/>
        <v>0</v>
      </c>
      <c r="G18" s="166">
        <f t="shared" si="5"/>
        <v>0</v>
      </c>
      <c r="H18" s="613"/>
      <c r="I18" s="375"/>
      <c r="J18" s="376"/>
      <c r="K18" s="595"/>
      <c r="L18" s="375"/>
      <c r="M18" s="376"/>
      <c r="N18" s="595"/>
      <c r="O18" s="375"/>
      <c r="P18" s="376"/>
      <c r="Q18" s="595"/>
      <c r="R18" s="375"/>
      <c r="S18" s="376"/>
      <c r="T18" s="595"/>
      <c r="U18" s="375"/>
      <c r="V18" s="376"/>
      <c r="W18" s="595"/>
      <c r="X18" s="375"/>
      <c r="Y18" s="376"/>
      <c r="Z18" s="597"/>
      <c r="AA18" s="181"/>
      <c r="AB18" s="152"/>
      <c r="AO18" s="332" t="s">
        <v>335</v>
      </c>
      <c r="AP18" s="333"/>
      <c r="AQ18" s="309"/>
      <c r="AR18" s="310">
        <f>中間シート!D86</f>
        <v>0</v>
      </c>
      <c r="AS18" s="333"/>
      <c r="AT18" s="309"/>
      <c r="AU18" s="310">
        <f>中間シート!F86</f>
        <v>0</v>
      </c>
      <c r="AV18" s="333"/>
      <c r="AW18" s="309"/>
      <c r="AX18" s="310">
        <f>中間シート!H86</f>
        <v>0</v>
      </c>
      <c r="AY18" s="333"/>
      <c r="AZ18" s="309"/>
      <c r="BA18" s="310">
        <f>中間シート!J86</f>
        <v>0</v>
      </c>
      <c r="BB18" s="333"/>
      <c r="BC18" s="309"/>
      <c r="BD18" s="310">
        <f>中間シート!L86</f>
        <v>0</v>
      </c>
      <c r="BE18" s="333"/>
      <c r="BF18" s="309"/>
      <c r="BG18" s="310">
        <f>中間シート!N86</f>
        <v>0</v>
      </c>
      <c r="BH18" s="338">
        <f>BH17</f>
        <v>0</v>
      </c>
      <c r="BI18" s="306">
        <f t="shared" si="8"/>
        <v>0</v>
      </c>
      <c r="BJ18" s="307">
        <f>IF(COUNTIF(BI$16:BI$18,2)&gt;0,3,BI18)</f>
        <v>0</v>
      </c>
      <c r="BK18" s="338">
        <f t="shared" si="16"/>
        <v>0</v>
      </c>
      <c r="BL18" s="306">
        <f t="shared" si="9"/>
        <v>0</v>
      </c>
      <c r="BM18" s="307">
        <f>IF(COUNTIF(BL$16:BL$18,2)&gt;0,3,BL18)</f>
        <v>0</v>
      </c>
      <c r="BN18" s="338">
        <f t="shared" si="16"/>
        <v>0</v>
      </c>
      <c r="BO18" s="306">
        <f t="shared" si="10"/>
        <v>0</v>
      </c>
      <c r="BP18" s="307">
        <f>IF(COUNTIF(BO$16:BO$18,2)&gt;0,3,BO18)</f>
        <v>0</v>
      </c>
      <c r="BQ18" s="338">
        <f t="shared" si="16"/>
        <v>0</v>
      </c>
      <c r="BR18" s="306">
        <f t="shared" si="11"/>
        <v>0</v>
      </c>
      <c r="BS18" s="307">
        <f>IF(COUNTIF(BR$16:BR$18,2)&gt;0,3,BR18)</f>
        <v>0</v>
      </c>
      <c r="BT18" s="338">
        <f t="shared" si="16"/>
        <v>0</v>
      </c>
      <c r="BU18" s="306">
        <f t="shared" si="12"/>
        <v>0</v>
      </c>
      <c r="BV18" s="307">
        <f>IF(COUNTIF(BU$16:BU$18,2)&gt;0,3,BU18)</f>
        <v>0</v>
      </c>
      <c r="BW18" s="338">
        <f t="shared" si="16"/>
        <v>0</v>
      </c>
      <c r="BX18" s="306">
        <f t="shared" si="13"/>
        <v>0</v>
      </c>
      <c r="BY18" s="307">
        <f>IF(COUNTIF(BX$16:BX$18,2)&gt;0,3,BX18)</f>
        <v>0</v>
      </c>
    </row>
    <row r="19" spans="2:77" ht="15.75" customHeight="1" x14ac:dyDescent="0.15">
      <c r="B19" s="633"/>
      <c r="C19" s="636"/>
      <c r="D19" s="598" t="s">
        <v>357</v>
      </c>
      <c r="E19" s="151" t="s">
        <v>178</v>
      </c>
      <c r="F19" s="165">
        <f t="shared" si="4"/>
        <v>0</v>
      </c>
      <c r="G19" s="165">
        <f t="shared" si="5"/>
        <v>0</v>
      </c>
      <c r="H19" s="613"/>
      <c r="I19" s="381"/>
      <c r="J19" s="382"/>
      <c r="K19" s="599">
        <f>IF(AP19&gt;$AO$19,$AO$19,AP19)</f>
        <v>0</v>
      </c>
      <c r="L19" s="381"/>
      <c r="M19" s="382"/>
      <c r="N19" s="599">
        <f>IF(AS19&gt;$AO$19,$AO$19,AS19)</f>
        <v>0</v>
      </c>
      <c r="O19" s="381"/>
      <c r="P19" s="382"/>
      <c r="Q19" s="599">
        <f>IF(AV19&gt;$AO$19,$AO$19,AV19)</f>
        <v>0</v>
      </c>
      <c r="R19" s="381"/>
      <c r="S19" s="382"/>
      <c r="T19" s="599">
        <f>IF(AY19&gt;$AO$19,$AO$19,AY19)</f>
        <v>0</v>
      </c>
      <c r="U19" s="381"/>
      <c r="V19" s="382"/>
      <c r="W19" s="599">
        <f>IF(BB19&gt;$AO$19,$AO$19,BB19)</f>
        <v>0</v>
      </c>
      <c r="X19" s="381"/>
      <c r="Y19" s="382"/>
      <c r="Z19" s="596">
        <f>IF(BE19&gt;$AO$19,$AO$19,BE19)</f>
        <v>0</v>
      </c>
      <c r="AA19" s="181"/>
      <c r="AB19" s="152"/>
      <c r="AO19" s="316">
        <v>50000000</v>
      </c>
      <c r="AP19" s="321">
        <f>ROUNDDOWN(SUM(J19:J21)/2,-3)</f>
        <v>0</v>
      </c>
      <c r="AQ19" s="308" t="b">
        <f>IF(OR(AP20&gt;0,SUM(J19:J21)&gt;0),IF(AR21&gt;0,TRUE,FALSE),TRUE)</f>
        <v>1</v>
      </c>
      <c r="AR19" s="331"/>
      <c r="AS19" s="321">
        <f>ROUNDDOWN(SUM(M19:M21)/2,-3)</f>
        <v>0</v>
      </c>
      <c r="AT19" s="308" t="b">
        <f>IF(OR(AS20&gt;0,SUM(M19:M21)&gt;0),IF(AU21&gt;0,TRUE,FALSE),TRUE)</f>
        <v>1</v>
      </c>
      <c r="AU19" s="331"/>
      <c r="AV19" s="321">
        <f>ROUNDDOWN(SUM(P19:P21)/2,-3)</f>
        <v>0</v>
      </c>
      <c r="AW19" s="308" t="b">
        <f>IF(OR(AV20&gt;0,SUM(P19:P21)&gt;0),IF(AX21&gt;0,TRUE,FALSE),TRUE)</f>
        <v>1</v>
      </c>
      <c r="AX19" s="331"/>
      <c r="AY19" s="321">
        <f>ROUNDDOWN(SUM(S19:S21)/2,-3)</f>
        <v>0</v>
      </c>
      <c r="AZ19" s="308" t="b">
        <f>IF(OR(AY20&gt;0,SUM(S19:S21)&gt;0),IF(BA21&gt;0,TRUE,FALSE),TRUE)</f>
        <v>1</v>
      </c>
      <c r="BA19" s="331" t="s">
        <v>212</v>
      </c>
      <c r="BB19" s="321">
        <f>ROUNDDOWN(SUM(V19:V21)/2,-3)</f>
        <v>0</v>
      </c>
      <c r="BC19" s="308" t="b">
        <f>IF(OR(BB20&gt;0,SUM(V19:V21)&gt;0),IF(BD21&gt;0,TRUE,FALSE),TRUE)</f>
        <v>1</v>
      </c>
      <c r="BD19" s="331" t="s">
        <v>212</v>
      </c>
      <c r="BE19" s="321">
        <f>ROUNDDOWN(SUM(Y19:Y21)/2,-3)</f>
        <v>0</v>
      </c>
      <c r="BF19" s="308" t="b">
        <f>IF(OR(BE20&gt;0,SUM(Y19:Y21)&gt;0),IF(BG21&gt;0,TRUE,FALSE),TRUE)</f>
        <v>1</v>
      </c>
      <c r="BG19" s="331"/>
      <c r="BH19" s="339">
        <f>AR21</f>
        <v>0</v>
      </c>
      <c r="BI19" s="295">
        <f t="shared" si="8"/>
        <v>0</v>
      </c>
      <c r="BJ19" s="296">
        <f>IF(COUNTIF(BI$19:BI$21,2)&gt;0,3,BI19)</f>
        <v>0</v>
      </c>
      <c r="BK19" s="339">
        <f>AU21</f>
        <v>0</v>
      </c>
      <c r="BL19" s="295">
        <f t="shared" si="9"/>
        <v>0</v>
      </c>
      <c r="BM19" s="296">
        <f>IF(COUNTIF(BL$19:BL$21,2)&gt;0,3,BL19)</f>
        <v>0</v>
      </c>
      <c r="BN19" s="339">
        <f>AX21</f>
        <v>0</v>
      </c>
      <c r="BO19" s="295">
        <f t="shared" si="10"/>
        <v>0</v>
      </c>
      <c r="BP19" s="296">
        <f>IF(COUNTIF(BO$19:BO$21,2)&gt;0,3,BO19)</f>
        <v>0</v>
      </c>
      <c r="BQ19" s="339">
        <f>BA21</f>
        <v>0</v>
      </c>
      <c r="BR19" s="295">
        <f t="shared" si="11"/>
        <v>0</v>
      </c>
      <c r="BS19" s="296">
        <f>IF(COUNTIF(BR$19:BR$21,2)&gt;0,3,BR19)</f>
        <v>0</v>
      </c>
      <c r="BT19" s="339">
        <f>BD21</f>
        <v>0</v>
      </c>
      <c r="BU19" s="295">
        <f t="shared" si="12"/>
        <v>0</v>
      </c>
      <c r="BV19" s="296">
        <f>IF(COUNTIF(BU$19:BU$21,2)&gt;0,3,BU19)</f>
        <v>0</v>
      </c>
      <c r="BW19" s="339">
        <f>BG21</f>
        <v>0</v>
      </c>
      <c r="BX19" s="295">
        <f t="shared" si="13"/>
        <v>0</v>
      </c>
      <c r="BY19" s="296">
        <f>IF(COUNTIF(BX$19:BX$21,2)&gt;0,3,BX19)</f>
        <v>0</v>
      </c>
    </row>
    <row r="20" spans="2:77" ht="15.75" customHeight="1" x14ac:dyDescent="0.15">
      <c r="B20" s="633"/>
      <c r="C20" s="636"/>
      <c r="D20" s="598"/>
      <c r="E20" s="153" t="s">
        <v>176</v>
      </c>
      <c r="F20" s="166">
        <f t="shared" si="4"/>
        <v>0</v>
      </c>
      <c r="G20" s="166">
        <f t="shared" si="5"/>
        <v>0</v>
      </c>
      <c r="H20" s="613"/>
      <c r="I20" s="375"/>
      <c r="J20" s="376"/>
      <c r="K20" s="601"/>
      <c r="L20" s="375"/>
      <c r="M20" s="376"/>
      <c r="N20" s="601"/>
      <c r="O20" s="375"/>
      <c r="P20" s="376"/>
      <c r="Q20" s="601"/>
      <c r="R20" s="375"/>
      <c r="S20" s="376"/>
      <c r="T20" s="601"/>
      <c r="U20" s="375"/>
      <c r="V20" s="376"/>
      <c r="W20" s="601"/>
      <c r="X20" s="375"/>
      <c r="Y20" s="376"/>
      <c r="Z20" s="602"/>
      <c r="AA20" s="181"/>
      <c r="AB20" s="152"/>
      <c r="AO20" s="317" t="s">
        <v>507</v>
      </c>
      <c r="AP20" s="344">
        <f>SUM(I19:I21)</f>
        <v>0</v>
      </c>
      <c r="AQ20" s="299"/>
      <c r="AR20" s="300" t="s">
        <v>212</v>
      </c>
      <c r="AS20" s="344">
        <f>SUM(L19:L21)</f>
        <v>0</v>
      </c>
      <c r="AT20" s="299"/>
      <c r="AU20" s="300"/>
      <c r="AV20" s="344">
        <f>SUM(O19:O21)</f>
        <v>0</v>
      </c>
      <c r="AW20" s="299"/>
      <c r="AX20" s="300"/>
      <c r="AY20" s="344">
        <f>SUM(R19:R21)</f>
        <v>0</v>
      </c>
      <c r="AZ20" s="299"/>
      <c r="BA20" s="300"/>
      <c r="BB20" s="344">
        <f>SUM(U19:U21)</f>
        <v>0</v>
      </c>
      <c r="BC20" s="299"/>
      <c r="BD20" s="300"/>
      <c r="BE20" s="344">
        <f>SUM(X19:X21)</f>
        <v>0</v>
      </c>
      <c r="BF20" s="299"/>
      <c r="BG20" s="300"/>
      <c r="BH20" s="326">
        <f>BH19</f>
        <v>0</v>
      </c>
      <c r="BI20" s="297">
        <f t="shared" si="8"/>
        <v>0</v>
      </c>
      <c r="BJ20" s="298">
        <f>IF(COUNTIF(BI$19:BI$21,2)&gt;0,3,BI20)</f>
        <v>0</v>
      </c>
      <c r="BK20" s="326">
        <f t="shared" ref="BK20:BW21" si="17">BK19</f>
        <v>0</v>
      </c>
      <c r="BL20" s="297">
        <f t="shared" si="9"/>
        <v>0</v>
      </c>
      <c r="BM20" s="298">
        <f>IF(COUNTIF(BL$19:BL$21,2)&gt;0,3,BL20)</f>
        <v>0</v>
      </c>
      <c r="BN20" s="326">
        <f t="shared" si="17"/>
        <v>0</v>
      </c>
      <c r="BO20" s="297">
        <f t="shared" si="10"/>
        <v>0</v>
      </c>
      <c r="BP20" s="298">
        <f>IF(COUNTIF(BO$19:BO$21,2)&gt;0,3,BO20)</f>
        <v>0</v>
      </c>
      <c r="BQ20" s="326">
        <f t="shared" si="17"/>
        <v>0</v>
      </c>
      <c r="BR20" s="297">
        <f t="shared" si="11"/>
        <v>0</v>
      </c>
      <c r="BS20" s="298">
        <f>IF(COUNTIF(BR$19:BR$21,2)&gt;0,3,BR20)</f>
        <v>0</v>
      </c>
      <c r="BT20" s="326">
        <f t="shared" si="17"/>
        <v>0</v>
      </c>
      <c r="BU20" s="297">
        <f t="shared" si="12"/>
        <v>0</v>
      </c>
      <c r="BV20" s="298">
        <f>IF(COUNTIF(BU$19:BU$21,2)&gt;0,3,BU20)</f>
        <v>0</v>
      </c>
      <c r="BW20" s="326">
        <f t="shared" si="17"/>
        <v>0</v>
      </c>
      <c r="BX20" s="297">
        <f t="shared" si="13"/>
        <v>0</v>
      </c>
      <c r="BY20" s="298">
        <f>IF(COUNTIF(BX$19:BX$21,2)&gt;0,3,BX20)</f>
        <v>0</v>
      </c>
    </row>
    <row r="21" spans="2:77" ht="15.75" customHeight="1" thickBot="1" x14ac:dyDescent="0.2">
      <c r="B21" s="634"/>
      <c r="C21" s="637"/>
      <c r="D21" s="598"/>
      <c r="E21" s="153" t="s">
        <v>177</v>
      </c>
      <c r="F21" s="166">
        <f t="shared" si="4"/>
        <v>0</v>
      </c>
      <c r="G21" s="166">
        <f t="shared" si="5"/>
        <v>0</v>
      </c>
      <c r="H21" s="614"/>
      <c r="I21" s="383"/>
      <c r="J21" s="384"/>
      <c r="K21" s="607"/>
      <c r="L21" s="383"/>
      <c r="M21" s="384"/>
      <c r="N21" s="607"/>
      <c r="O21" s="383"/>
      <c r="P21" s="384"/>
      <c r="Q21" s="607"/>
      <c r="R21" s="383"/>
      <c r="S21" s="384"/>
      <c r="T21" s="607"/>
      <c r="U21" s="383"/>
      <c r="V21" s="384"/>
      <c r="W21" s="607"/>
      <c r="X21" s="383"/>
      <c r="Y21" s="384"/>
      <c r="Z21" s="597"/>
      <c r="AA21" s="181"/>
      <c r="AB21" s="152"/>
      <c r="AO21" s="332" t="s">
        <v>335</v>
      </c>
      <c r="AP21" s="333"/>
      <c r="AQ21" s="309"/>
      <c r="AR21" s="310">
        <f>中間シート!D87</f>
        <v>0</v>
      </c>
      <c r="AS21" s="333"/>
      <c r="AT21" s="309"/>
      <c r="AU21" s="310">
        <f>中間シート!F87</f>
        <v>0</v>
      </c>
      <c r="AV21" s="333"/>
      <c r="AW21" s="309"/>
      <c r="AX21" s="310">
        <f>中間シート!H87</f>
        <v>0</v>
      </c>
      <c r="AY21" s="333"/>
      <c r="AZ21" s="309"/>
      <c r="BA21" s="310">
        <f>中間シート!J87</f>
        <v>0</v>
      </c>
      <c r="BB21" s="333"/>
      <c r="BC21" s="309"/>
      <c r="BD21" s="310">
        <f>中間シート!L87</f>
        <v>0</v>
      </c>
      <c r="BE21" s="333"/>
      <c r="BF21" s="309"/>
      <c r="BG21" s="310">
        <f>中間シート!N87</f>
        <v>0</v>
      </c>
      <c r="BH21" s="327">
        <f>BH20</f>
        <v>0</v>
      </c>
      <c r="BI21" s="302">
        <f t="shared" si="8"/>
        <v>0</v>
      </c>
      <c r="BJ21" s="303">
        <f>IF(COUNTIF(BI$19:BI$21,2)&gt;0,3,BI21)</f>
        <v>0</v>
      </c>
      <c r="BK21" s="327">
        <f t="shared" si="17"/>
        <v>0</v>
      </c>
      <c r="BL21" s="302">
        <f t="shared" si="9"/>
        <v>0</v>
      </c>
      <c r="BM21" s="303">
        <f>IF(COUNTIF(BL$19:BL$21,2)&gt;0,3,BL21)</f>
        <v>0</v>
      </c>
      <c r="BN21" s="327">
        <f t="shared" si="17"/>
        <v>0</v>
      </c>
      <c r="BO21" s="302">
        <f t="shared" si="10"/>
        <v>0</v>
      </c>
      <c r="BP21" s="303">
        <f>IF(COUNTIF(BO$19:BO$21,2)&gt;0,3,BO21)</f>
        <v>0</v>
      </c>
      <c r="BQ21" s="327">
        <f t="shared" si="17"/>
        <v>0</v>
      </c>
      <c r="BR21" s="302">
        <f t="shared" si="11"/>
        <v>0</v>
      </c>
      <c r="BS21" s="303">
        <f>IF(COUNTIF(BR$19:BR$21,2)&gt;0,3,BR21)</f>
        <v>0</v>
      </c>
      <c r="BT21" s="327">
        <f t="shared" si="17"/>
        <v>0</v>
      </c>
      <c r="BU21" s="302">
        <f t="shared" si="12"/>
        <v>0</v>
      </c>
      <c r="BV21" s="303">
        <f>IF(COUNTIF(BU$19:BU$21,2)&gt;0,3,BU21)</f>
        <v>0</v>
      </c>
      <c r="BW21" s="327">
        <f t="shared" si="17"/>
        <v>0</v>
      </c>
      <c r="BX21" s="302">
        <f t="shared" si="13"/>
        <v>0</v>
      </c>
      <c r="BY21" s="303">
        <f>IF(COUNTIF(BX$19:BX$21,2)&gt;0,3,BX21)</f>
        <v>0</v>
      </c>
    </row>
    <row r="22" spans="2:77" ht="15" customHeight="1" x14ac:dyDescent="0.15">
      <c r="B22" s="588">
        <v>3</v>
      </c>
      <c r="C22" s="620" t="s">
        <v>358</v>
      </c>
      <c r="D22" s="621"/>
      <c r="E22" s="151" t="s">
        <v>178</v>
      </c>
      <c r="F22" s="165">
        <f t="shared" si="4"/>
        <v>0</v>
      </c>
      <c r="G22" s="165">
        <f t="shared" si="5"/>
        <v>0</v>
      </c>
      <c r="H22" s="603">
        <f>K22+N22+Q22+T22+W22+Z22</f>
        <v>0</v>
      </c>
      <c r="I22" s="379"/>
      <c r="J22" s="380"/>
      <c r="K22" s="599">
        <f>IF(AP22&gt;$AO$22,$AO$22,AP22)</f>
        <v>0</v>
      </c>
      <c r="L22" s="379"/>
      <c r="M22" s="380"/>
      <c r="N22" s="599">
        <f>IF(AS22&gt;$AO$22,$AO$22,AS22)</f>
        <v>0</v>
      </c>
      <c r="O22" s="379"/>
      <c r="P22" s="380"/>
      <c r="Q22" s="599">
        <f>IF(AV22&gt;$AO$22,$AO$22,AV22)</f>
        <v>0</v>
      </c>
      <c r="R22" s="379"/>
      <c r="S22" s="380"/>
      <c r="T22" s="599">
        <f>IF(AY22&gt;$AO$22,$AO$22,AY22)</f>
        <v>0</v>
      </c>
      <c r="U22" s="379"/>
      <c r="V22" s="380"/>
      <c r="W22" s="599">
        <f>IF(BB22&gt;$AO$22,$AO$22,BB22)</f>
        <v>0</v>
      </c>
      <c r="X22" s="379"/>
      <c r="Y22" s="380"/>
      <c r="Z22" s="599">
        <f>IF(BE22&gt;$AO$22,$AO$22,BE22)</f>
        <v>0</v>
      </c>
      <c r="AA22" s="181"/>
      <c r="AB22" s="152"/>
      <c r="AO22" s="316">
        <v>40000000</v>
      </c>
      <c r="AP22" s="321">
        <f>ROUNDDOWN(SUM(J22:J24)/2,-3)</f>
        <v>0</v>
      </c>
      <c r="AQ22" s="308" t="b">
        <f>IF(OR(AP23&gt;0,SUM(J22:J24)&gt;0),IF(AR24&gt;0,TRUE,FALSE),TRUE)</f>
        <v>1</v>
      </c>
      <c r="AR22" s="331"/>
      <c r="AS22" s="321">
        <f>ROUNDDOWN(SUM(M22:M24)/2,-3)</f>
        <v>0</v>
      </c>
      <c r="AT22" s="308" t="b">
        <f>IF(OR(AS23&gt;0,SUM(M22:M24)&gt;0),IF(AU24&gt;0,TRUE,FALSE),TRUE)</f>
        <v>1</v>
      </c>
      <c r="AU22" s="331"/>
      <c r="AV22" s="321">
        <f>ROUNDDOWN(SUM(P22:P24)/2,-3)</f>
        <v>0</v>
      </c>
      <c r="AW22" s="308" t="b">
        <f>IF(OR(AV23&gt;0,SUM(P22:P24)&gt;0),IF(AX24&gt;0,TRUE,FALSE),TRUE)</f>
        <v>1</v>
      </c>
      <c r="AX22" s="331"/>
      <c r="AY22" s="321">
        <f>ROUNDDOWN(SUM(S22:S24)/2,-3)</f>
        <v>0</v>
      </c>
      <c r="AZ22" s="308" t="b">
        <f>IF(OR(AY23&gt;0,SUM(S22:S24)&gt;0),IF(BA24&gt;0,TRUE,FALSE),TRUE)</f>
        <v>1</v>
      </c>
      <c r="BA22" s="331" t="s">
        <v>212</v>
      </c>
      <c r="BB22" s="321">
        <f>ROUNDDOWN(SUM(V22:V24)/2,-3)</f>
        <v>0</v>
      </c>
      <c r="BC22" s="308" t="b">
        <f>IF(OR(BB23&gt;0,SUM(V22:V24)&gt;0),IF(BD24&gt;0,TRUE,FALSE),TRUE)</f>
        <v>1</v>
      </c>
      <c r="BD22" s="331" t="s">
        <v>212</v>
      </c>
      <c r="BE22" s="321">
        <f>ROUNDDOWN(SUM(Y22:Y24)/2,-3)</f>
        <v>0</v>
      </c>
      <c r="BF22" s="308" t="b">
        <f>IF(OR(BE23&gt;0,SUM(Y22:Y24)&gt;0),IF(BG24&gt;0,TRUE,FALSE),TRUE)</f>
        <v>1</v>
      </c>
      <c r="BG22" s="331"/>
      <c r="BH22" s="340">
        <f>SUM(中間シート!D93:D97)</f>
        <v>0</v>
      </c>
      <c r="BI22" s="305">
        <f t="shared" si="8"/>
        <v>0</v>
      </c>
      <c r="BJ22" s="311">
        <f>IF(COUNTIF(BI$22:BI$24,2)&gt;0,3,BI22)</f>
        <v>0</v>
      </c>
      <c r="BK22" s="340">
        <f>SUM(中間シート!F93:F97)</f>
        <v>0</v>
      </c>
      <c r="BL22" s="305">
        <f t="shared" si="9"/>
        <v>0</v>
      </c>
      <c r="BM22" s="311">
        <f>IF(COUNTIF(BL$22:BL$24,2)&gt;0,3,BL22)</f>
        <v>0</v>
      </c>
      <c r="BN22" s="340">
        <f>SUM(中間シート!H93:H97)</f>
        <v>0</v>
      </c>
      <c r="BO22" s="305">
        <f t="shared" si="10"/>
        <v>0</v>
      </c>
      <c r="BP22" s="311">
        <f>IF(COUNTIF(BO$22:BO$24,2)&gt;0,3,BO22)</f>
        <v>0</v>
      </c>
      <c r="BQ22" s="340">
        <f>SUM(中間シート!J93:J97)</f>
        <v>0</v>
      </c>
      <c r="BR22" s="305">
        <f t="shared" si="11"/>
        <v>0</v>
      </c>
      <c r="BS22" s="311">
        <f>IF(COUNTIF(BR$22:BR$24,2)&gt;0,3,BR22)</f>
        <v>0</v>
      </c>
      <c r="BT22" s="340">
        <f>SUM(中間シート!L93:L97)</f>
        <v>0</v>
      </c>
      <c r="BU22" s="305">
        <f t="shared" si="12"/>
        <v>0</v>
      </c>
      <c r="BV22" s="311">
        <f>IF(COUNTIF(BU$22:BU$24,2)&gt;0,3,BU22)</f>
        <v>0</v>
      </c>
      <c r="BW22" s="340">
        <f>SUM(中間シート!N93:N97)</f>
        <v>0</v>
      </c>
      <c r="BX22" s="305">
        <f t="shared" si="13"/>
        <v>0</v>
      </c>
      <c r="BY22" s="311">
        <f>IF(COUNTIF(BX$22:BX$24,2)&gt;0,3,BX22)</f>
        <v>0</v>
      </c>
    </row>
    <row r="23" spans="2:77" x14ac:dyDescent="0.15">
      <c r="B23" s="588"/>
      <c r="C23" s="622"/>
      <c r="D23" s="623"/>
      <c r="E23" s="153" t="s">
        <v>176</v>
      </c>
      <c r="F23" s="166">
        <f t="shared" si="4"/>
        <v>0</v>
      </c>
      <c r="G23" s="166">
        <f t="shared" si="5"/>
        <v>0</v>
      </c>
      <c r="H23" s="610"/>
      <c r="I23" s="375"/>
      <c r="J23" s="376"/>
      <c r="K23" s="601"/>
      <c r="L23" s="375"/>
      <c r="M23" s="376"/>
      <c r="N23" s="601"/>
      <c r="O23" s="375"/>
      <c r="P23" s="376"/>
      <c r="Q23" s="601"/>
      <c r="R23" s="375"/>
      <c r="S23" s="376"/>
      <c r="T23" s="601"/>
      <c r="U23" s="375"/>
      <c r="V23" s="376"/>
      <c r="W23" s="601"/>
      <c r="X23" s="375"/>
      <c r="Y23" s="376"/>
      <c r="Z23" s="601"/>
      <c r="AA23" s="181"/>
      <c r="AB23" s="152"/>
      <c r="AO23" s="317" t="s">
        <v>507</v>
      </c>
      <c r="AP23" s="344">
        <f>SUM(I22:I24)</f>
        <v>0</v>
      </c>
      <c r="AQ23" s="299"/>
      <c r="AR23" s="300" t="s">
        <v>212</v>
      </c>
      <c r="AS23" s="344">
        <f>SUM(L22:L24)</f>
        <v>0</v>
      </c>
      <c r="AT23" s="299"/>
      <c r="AU23" s="300"/>
      <c r="AV23" s="344">
        <f>SUM(O22:O24)</f>
        <v>0</v>
      </c>
      <c r="AW23" s="299"/>
      <c r="AX23" s="300"/>
      <c r="AY23" s="344">
        <f>SUM(R22:R24)</f>
        <v>0</v>
      </c>
      <c r="AZ23" s="299"/>
      <c r="BA23" s="300"/>
      <c r="BB23" s="344">
        <f>SUM(U22:U24)</f>
        <v>0</v>
      </c>
      <c r="BC23" s="299"/>
      <c r="BD23" s="300"/>
      <c r="BE23" s="344">
        <f>SUM(X22:X24)</f>
        <v>0</v>
      </c>
      <c r="BF23" s="299"/>
      <c r="BG23" s="300"/>
      <c r="BH23" s="326">
        <f>BH22</f>
        <v>0</v>
      </c>
      <c r="BI23" s="297">
        <f t="shared" si="8"/>
        <v>0</v>
      </c>
      <c r="BJ23" s="298">
        <f>IF(COUNTIF(BI$22:BI$24,2)&gt;0,3,BI23)</f>
        <v>0</v>
      </c>
      <c r="BK23" s="326">
        <f t="shared" ref="BK23:BW24" si="18">BK22</f>
        <v>0</v>
      </c>
      <c r="BL23" s="297">
        <f t="shared" si="9"/>
        <v>0</v>
      </c>
      <c r="BM23" s="298">
        <f>IF(COUNTIF(BL$22:BL$24,2)&gt;0,3,BL23)</f>
        <v>0</v>
      </c>
      <c r="BN23" s="326">
        <f t="shared" si="18"/>
        <v>0</v>
      </c>
      <c r="BO23" s="297">
        <f t="shared" si="10"/>
        <v>0</v>
      </c>
      <c r="BP23" s="298">
        <f>IF(COUNTIF(BO$22:BO$24,2)&gt;0,3,BO23)</f>
        <v>0</v>
      </c>
      <c r="BQ23" s="326">
        <f t="shared" si="18"/>
        <v>0</v>
      </c>
      <c r="BR23" s="297">
        <f t="shared" si="11"/>
        <v>0</v>
      </c>
      <c r="BS23" s="298">
        <f>IF(COUNTIF(BR$22:BR$24,2)&gt;0,3,BR23)</f>
        <v>0</v>
      </c>
      <c r="BT23" s="326">
        <f t="shared" si="18"/>
        <v>0</v>
      </c>
      <c r="BU23" s="297">
        <f t="shared" si="12"/>
        <v>0</v>
      </c>
      <c r="BV23" s="298">
        <f>IF(COUNTIF(BU$22:BU$24,2)&gt;0,3,BU23)</f>
        <v>0</v>
      </c>
      <c r="BW23" s="326">
        <f t="shared" si="18"/>
        <v>0</v>
      </c>
      <c r="BX23" s="297">
        <f t="shared" si="13"/>
        <v>0</v>
      </c>
      <c r="BY23" s="298">
        <f>IF(COUNTIF(BX$22:BX$24,2)&gt;0,3,BX23)</f>
        <v>0</v>
      </c>
    </row>
    <row r="24" spans="2:77" ht="15.75" thickBot="1" x14ac:dyDescent="0.2">
      <c r="B24" s="588"/>
      <c r="C24" s="624"/>
      <c r="D24" s="625"/>
      <c r="E24" s="153" t="s">
        <v>177</v>
      </c>
      <c r="F24" s="166">
        <f t="shared" si="4"/>
        <v>0</v>
      </c>
      <c r="G24" s="166">
        <f t="shared" si="5"/>
        <v>0</v>
      </c>
      <c r="H24" s="611"/>
      <c r="I24" s="371"/>
      <c r="J24" s="372"/>
      <c r="K24" s="607"/>
      <c r="L24" s="371"/>
      <c r="M24" s="372"/>
      <c r="N24" s="607"/>
      <c r="O24" s="371"/>
      <c r="P24" s="372"/>
      <c r="Q24" s="607"/>
      <c r="R24" s="371"/>
      <c r="S24" s="372"/>
      <c r="T24" s="607"/>
      <c r="U24" s="371"/>
      <c r="V24" s="372"/>
      <c r="W24" s="607"/>
      <c r="X24" s="371"/>
      <c r="Y24" s="372"/>
      <c r="Z24" s="607"/>
      <c r="AA24" s="181"/>
      <c r="AB24" s="152"/>
      <c r="AO24" s="332" t="s">
        <v>335</v>
      </c>
      <c r="AP24" s="333"/>
      <c r="AQ24" s="309"/>
      <c r="AR24" s="310">
        <f>中間シート!D93</f>
        <v>0</v>
      </c>
      <c r="AS24" s="333"/>
      <c r="AT24" s="309"/>
      <c r="AU24" s="310">
        <f>中間シート!F93</f>
        <v>0</v>
      </c>
      <c r="AV24" s="333"/>
      <c r="AW24" s="309"/>
      <c r="AX24" s="310">
        <f>中間シート!H93</f>
        <v>0</v>
      </c>
      <c r="AY24" s="333"/>
      <c r="AZ24" s="309"/>
      <c r="BA24" s="310">
        <f>中間シート!J93</f>
        <v>0</v>
      </c>
      <c r="BB24" s="333"/>
      <c r="BC24" s="309"/>
      <c r="BD24" s="310">
        <f>中間シート!L93</f>
        <v>0</v>
      </c>
      <c r="BE24" s="333"/>
      <c r="BF24" s="309"/>
      <c r="BG24" s="310">
        <f>中間シート!N93</f>
        <v>0</v>
      </c>
      <c r="BH24" s="338">
        <f>BH23</f>
        <v>0</v>
      </c>
      <c r="BI24" s="306">
        <f t="shared" si="8"/>
        <v>0</v>
      </c>
      <c r="BJ24" s="307">
        <f>IF(COUNTIF(BI$22:BI$24,2)&gt;0,3,BI24)</f>
        <v>0</v>
      </c>
      <c r="BK24" s="338">
        <f t="shared" si="18"/>
        <v>0</v>
      </c>
      <c r="BL24" s="306">
        <f t="shared" si="9"/>
        <v>0</v>
      </c>
      <c r="BM24" s="307">
        <f>IF(COUNTIF(BL$22:BL$24,2)&gt;0,3,BL24)</f>
        <v>0</v>
      </c>
      <c r="BN24" s="338">
        <f t="shared" si="18"/>
        <v>0</v>
      </c>
      <c r="BO24" s="306">
        <f t="shared" si="10"/>
        <v>0</v>
      </c>
      <c r="BP24" s="307">
        <f>IF(COUNTIF(BO$22:BO$24,2)&gt;0,3,BO24)</f>
        <v>0</v>
      </c>
      <c r="BQ24" s="338">
        <f t="shared" si="18"/>
        <v>0</v>
      </c>
      <c r="BR24" s="306">
        <f t="shared" si="11"/>
        <v>0</v>
      </c>
      <c r="BS24" s="307">
        <f>IF(COUNTIF(BR$22:BR$24,2)&gt;0,3,BR24)</f>
        <v>0</v>
      </c>
      <c r="BT24" s="338">
        <f t="shared" si="18"/>
        <v>0</v>
      </c>
      <c r="BU24" s="306">
        <f t="shared" si="12"/>
        <v>0</v>
      </c>
      <c r="BV24" s="307">
        <f>IF(COUNTIF(BU$22:BU$24,2)&gt;0,3,BU24)</f>
        <v>0</v>
      </c>
      <c r="BW24" s="338">
        <f t="shared" si="18"/>
        <v>0</v>
      </c>
      <c r="BX24" s="306">
        <f t="shared" si="13"/>
        <v>0</v>
      </c>
      <c r="BY24" s="307">
        <f>IF(COUNTIF(BX$22:BX$24,2)&gt;0,3,BX24)</f>
        <v>0</v>
      </c>
    </row>
    <row r="25" spans="2:77" ht="15" customHeight="1" x14ac:dyDescent="0.15">
      <c r="B25" s="588">
        <v>4</v>
      </c>
      <c r="C25" s="620" t="s">
        <v>446</v>
      </c>
      <c r="D25" s="621"/>
      <c r="E25" s="151" t="s">
        <v>178</v>
      </c>
      <c r="F25" s="165">
        <f>I25+L25+O25+R25+U25+X25</f>
        <v>0</v>
      </c>
      <c r="G25" s="165">
        <f t="shared" si="5"/>
        <v>0</v>
      </c>
      <c r="H25" s="603">
        <f>K25+N25+Q25+T25+W25+Z25</f>
        <v>0</v>
      </c>
      <c r="I25" s="373"/>
      <c r="J25" s="374"/>
      <c r="K25" s="599">
        <f>IF(AP25&gt;$AO$25,$AO$25,AP25)</f>
        <v>0</v>
      </c>
      <c r="L25" s="373"/>
      <c r="M25" s="374"/>
      <c r="N25" s="599">
        <f>IF(AS25&gt;$AO$25,$AO$25,AS25)</f>
        <v>0</v>
      </c>
      <c r="O25" s="373"/>
      <c r="P25" s="374"/>
      <c r="Q25" s="599">
        <f>IF(AV25&gt;$AO$25,$AO$25,AV25)</f>
        <v>0</v>
      </c>
      <c r="R25" s="373"/>
      <c r="S25" s="374"/>
      <c r="T25" s="599">
        <f>IF(AY25&gt;$AO$25,$AO$25,AY25)</f>
        <v>0</v>
      </c>
      <c r="U25" s="373"/>
      <c r="V25" s="374"/>
      <c r="W25" s="599">
        <f>IF(BB25&gt;$AO$25,$AO$25,BB25)</f>
        <v>0</v>
      </c>
      <c r="X25" s="373"/>
      <c r="Y25" s="374"/>
      <c r="Z25" s="599">
        <f>IF(BE25&gt;$AO$25,$AO$25,BE25)</f>
        <v>0</v>
      </c>
      <c r="AA25" s="181"/>
      <c r="AB25" s="152"/>
      <c r="AO25" s="316">
        <v>50000000</v>
      </c>
      <c r="AP25" s="321">
        <f>ROUNDDOWN(SUM(J25:J27)/2,-3)</f>
        <v>0</v>
      </c>
      <c r="AQ25" s="308" t="b">
        <f>IF(OR(AP26&gt;0,SUM(J25:J27)&gt;0),IF(AR27&gt;0,TRUE,FALSE),TRUE)</f>
        <v>1</v>
      </c>
      <c r="AR25" s="331"/>
      <c r="AS25" s="321">
        <f>ROUNDDOWN(SUM(M25:M27)/2,-3)</f>
        <v>0</v>
      </c>
      <c r="AT25" s="308" t="b">
        <f>IF(OR(AS26&gt;0,SUM(M25:M27)&gt;0),IF(AU27&gt;0,TRUE,FALSE),TRUE)</f>
        <v>1</v>
      </c>
      <c r="AU25" s="331"/>
      <c r="AV25" s="321">
        <f>ROUNDDOWN(SUM(P25:P27)/2,-3)</f>
        <v>0</v>
      </c>
      <c r="AW25" s="308" t="b">
        <f>IF(OR(AV26&gt;0,SUM(P25:P27)&gt;0),IF(AX27&gt;0,TRUE,FALSE),TRUE)</f>
        <v>1</v>
      </c>
      <c r="AX25" s="331"/>
      <c r="AY25" s="321">
        <f>ROUNDDOWN(SUM(S25:S27)/2,-3)</f>
        <v>0</v>
      </c>
      <c r="AZ25" s="308" t="b">
        <f>IF(OR(AY26&gt;0,SUM(S25:S27)&gt;0),IF(BA27&gt;0,TRUE,FALSE),TRUE)</f>
        <v>1</v>
      </c>
      <c r="BA25" s="331" t="s">
        <v>212</v>
      </c>
      <c r="BB25" s="321">
        <f>ROUNDDOWN(SUM(V25:V27)/2,-3)</f>
        <v>0</v>
      </c>
      <c r="BC25" s="308" t="b">
        <f>IF(OR(BB26&gt;0,SUM(V25:V27)&gt;0),IF(BD27&gt;0,TRUE,FALSE),TRUE)</f>
        <v>1</v>
      </c>
      <c r="BD25" s="331" t="s">
        <v>212</v>
      </c>
      <c r="BE25" s="321">
        <f>ROUNDDOWN(SUM(Y25:Y27)/2,-3)</f>
        <v>0</v>
      </c>
      <c r="BF25" s="308" t="b">
        <f>IF(OR(BE26&gt;0,SUM(Y25:Y27)&gt;0),IF(BG27&gt;0,TRUE,FALSE),TRUE)</f>
        <v>1</v>
      </c>
      <c r="BG25" s="331"/>
      <c r="BH25" s="339">
        <f>AR27</f>
        <v>0</v>
      </c>
      <c r="BI25" s="295">
        <f t="shared" si="8"/>
        <v>0</v>
      </c>
      <c r="BJ25" s="296">
        <f>IF(COUNTIF(BI$25:BI$27,2)&gt;0,3,BI25)</f>
        <v>0</v>
      </c>
      <c r="BK25" s="339">
        <f>AU27</f>
        <v>0</v>
      </c>
      <c r="BL25" s="295">
        <f t="shared" si="9"/>
        <v>0</v>
      </c>
      <c r="BM25" s="296">
        <f>IF(COUNTIF(BL$25:BL$27,2)&gt;0,3,BL25)</f>
        <v>0</v>
      </c>
      <c r="BN25" s="339">
        <f>AX27</f>
        <v>0</v>
      </c>
      <c r="BO25" s="295">
        <f t="shared" si="10"/>
        <v>0</v>
      </c>
      <c r="BP25" s="296">
        <f>IF(COUNTIF(BO$25:BO$27,2)&gt;0,3,BO25)</f>
        <v>0</v>
      </c>
      <c r="BQ25" s="339">
        <f>BA27</f>
        <v>0</v>
      </c>
      <c r="BR25" s="295">
        <f t="shared" si="11"/>
        <v>0</v>
      </c>
      <c r="BS25" s="296">
        <f>IF(COUNTIF(BR$25:BR$27,2)&gt;0,3,BR25)</f>
        <v>0</v>
      </c>
      <c r="BT25" s="339">
        <f>BD27</f>
        <v>0</v>
      </c>
      <c r="BU25" s="295">
        <f t="shared" si="12"/>
        <v>0</v>
      </c>
      <c r="BV25" s="296">
        <f>IF(COUNTIF(BU$25:BU$27,2)&gt;0,3,BU25)</f>
        <v>0</v>
      </c>
      <c r="BW25" s="339">
        <f>BG27</f>
        <v>0</v>
      </c>
      <c r="BX25" s="295">
        <f t="shared" si="13"/>
        <v>0</v>
      </c>
      <c r="BY25" s="296">
        <f>IF(COUNTIF(BX$25:BX$27,2)&gt;0,3,BX25)</f>
        <v>0</v>
      </c>
    </row>
    <row r="26" spans="2:77" x14ac:dyDescent="0.15">
      <c r="B26" s="588"/>
      <c r="C26" s="622"/>
      <c r="D26" s="623"/>
      <c r="E26" s="153" t="s">
        <v>176</v>
      </c>
      <c r="F26" s="166">
        <f>I26+L26+O26+R26+U26+X26</f>
        <v>0</v>
      </c>
      <c r="G26" s="166">
        <f t="shared" si="5"/>
        <v>0</v>
      </c>
      <c r="H26" s="610"/>
      <c r="I26" s="375"/>
      <c r="J26" s="376"/>
      <c r="K26" s="601"/>
      <c r="L26" s="375"/>
      <c r="M26" s="376"/>
      <c r="N26" s="601"/>
      <c r="O26" s="375"/>
      <c r="P26" s="376"/>
      <c r="Q26" s="601"/>
      <c r="R26" s="375"/>
      <c r="S26" s="376"/>
      <c r="T26" s="601"/>
      <c r="U26" s="375"/>
      <c r="V26" s="376"/>
      <c r="W26" s="601"/>
      <c r="X26" s="375"/>
      <c r="Y26" s="376"/>
      <c r="Z26" s="601"/>
      <c r="AA26" s="181"/>
      <c r="AB26" s="152"/>
      <c r="AO26" s="317" t="s">
        <v>507</v>
      </c>
      <c r="AP26" s="344">
        <f>SUM(I25:I27)</f>
        <v>0</v>
      </c>
      <c r="AQ26" s="299"/>
      <c r="AR26" s="300" t="s">
        <v>212</v>
      </c>
      <c r="AS26" s="344">
        <f>SUM(L25:L27)</f>
        <v>0</v>
      </c>
      <c r="AT26" s="299"/>
      <c r="AU26" s="300"/>
      <c r="AV26" s="344">
        <f>SUM(O25:O27)</f>
        <v>0</v>
      </c>
      <c r="AW26" s="299"/>
      <c r="AX26" s="300"/>
      <c r="AY26" s="344">
        <f>SUM(R25:R27)</f>
        <v>0</v>
      </c>
      <c r="AZ26" s="299"/>
      <c r="BA26" s="300"/>
      <c r="BB26" s="344">
        <f>SUM(U25:U27)</f>
        <v>0</v>
      </c>
      <c r="BC26" s="299" t="s">
        <v>212</v>
      </c>
      <c r="BD26" s="300"/>
      <c r="BE26" s="344">
        <f>SUM(X25:X27)</f>
        <v>0</v>
      </c>
      <c r="BF26" s="299"/>
      <c r="BG26" s="300"/>
      <c r="BH26" s="326">
        <f>BH25</f>
        <v>0</v>
      </c>
      <c r="BI26" s="297">
        <f t="shared" si="8"/>
        <v>0</v>
      </c>
      <c r="BJ26" s="298">
        <f>IF(COUNTIF(BI$25:BI$27,2)&gt;0,3,BI26)</f>
        <v>0</v>
      </c>
      <c r="BK26" s="326">
        <f t="shared" ref="BK26:BW27" si="19">BK25</f>
        <v>0</v>
      </c>
      <c r="BL26" s="297">
        <f t="shared" si="9"/>
        <v>0</v>
      </c>
      <c r="BM26" s="298">
        <f>IF(COUNTIF(BL$25:BL$27,2)&gt;0,3,BL26)</f>
        <v>0</v>
      </c>
      <c r="BN26" s="326">
        <f t="shared" si="19"/>
        <v>0</v>
      </c>
      <c r="BO26" s="297">
        <f t="shared" si="10"/>
        <v>0</v>
      </c>
      <c r="BP26" s="298">
        <f>IF(COUNTIF(BO$25:BO$27,2)&gt;0,3,BO26)</f>
        <v>0</v>
      </c>
      <c r="BQ26" s="326">
        <f t="shared" si="19"/>
        <v>0</v>
      </c>
      <c r="BR26" s="297">
        <f t="shared" si="11"/>
        <v>0</v>
      </c>
      <c r="BS26" s="298">
        <f>IF(COUNTIF(BR$25:BR$27,2)&gt;0,3,BR26)</f>
        <v>0</v>
      </c>
      <c r="BT26" s="326">
        <f t="shared" si="19"/>
        <v>0</v>
      </c>
      <c r="BU26" s="297">
        <f t="shared" si="12"/>
        <v>0</v>
      </c>
      <c r="BV26" s="298">
        <f>IF(COUNTIF(BU$25:BU$27,2)&gt;0,3,BU26)</f>
        <v>0</v>
      </c>
      <c r="BW26" s="326">
        <f t="shared" si="19"/>
        <v>0</v>
      </c>
      <c r="BX26" s="297">
        <f t="shared" si="13"/>
        <v>0</v>
      </c>
      <c r="BY26" s="298">
        <f>IF(COUNTIF(BX$25:BX$27,2)&gt;0,3,BX26)</f>
        <v>0</v>
      </c>
    </row>
    <row r="27" spans="2:77" ht="15.75" thickBot="1" x14ac:dyDescent="0.2">
      <c r="B27" s="588"/>
      <c r="C27" s="624"/>
      <c r="D27" s="625"/>
      <c r="E27" s="153" t="s">
        <v>177</v>
      </c>
      <c r="F27" s="166">
        <f t="shared" si="4"/>
        <v>0</v>
      </c>
      <c r="G27" s="166">
        <f t="shared" si="5"/>
        <v>0</v>
      </c>
      <c r="H27" s="611"/>
      <c r="I27" s="383"/>
      <c r="J27" s="384"/>
      <c r="K27" s="607"/>
      <c r="L27" s="383"/>
      <c r="M27" s="384"/>
      <c r="N27" s="607"/>
      <c r="O27" s="383"/>
      <c r="P27" s="384"/>
      <c r="Q27" s="607"/>
      <c r="R27" s="383"/>
      <c r="S27" s="384"/>
      <c r="T27" s="607"/>
      <c r="U27" s="383"/>
      <c r="V27" s="384"/>
      <c r="W27" s="607"/>
      <c r="X27" s="383"/>
      <c r="Y27" s="384"/>
      <c r="Z27" s="607"/>
      <c r="AA27" s="181"/>
      <c r="AB27" s="152"/>
      <c r="AO27" s="332" t="s">
        <v>335</v>
      </c>
      <c r="AP27" s="333"/>
      <c r="AQ27" s="309"/>
      <c r="AR27" s="310">
        <f>中間シート!D99</f>
        <v>0</v>
      </c>
      <c r="AS27" s="333"/>
      <c r="AT27" s="309"/>
      <c r="AU27" s="310">
        <f>中間シート!F99</f>
        <v>0</v>
      </c>
      <c r="AV27" s="333"/>
      <c r="AW27" s="309"/>
      <c r="AX27" s="310">
        <f>中間シート!H99</f>
        <v>0</v>
      </c>
      <c r="AY27" s="333"/>
      <c r="AZ27" s="309" t="s">
        <v>212</v>
      </c>
      <c r="BA27" s="310">
        <f>中間シート!J99</f>
        <v>0</v>
      </c>
      <c r="BB27" s="333"/>
      <c r="BC27" s="309"/>
      <c r="BD27" s="310">
        <f>中間シート!L99</f>
        <v>0</v>
      </c>
      <c r="BE27" s="333"/>
      <c r="BF27" s="309"/>
      <c r="BG27" s="310">
        <f>中間シート!N99</f>
        <v>0</v>
      </c>
      <c r="BH27" s="327">
        <f>BH26</f>
        <v>0</v>
      </c>
      <c r="BI27" s="302">
        <f t="shared" si="8"/>
        <v>0</v>
      </c>
      <c r="BJ27" s="303">
        <f>IF(COUNTIF(BI$25:BI$27,2)&gt;0,3,BI27)</f>
        <v>0</v>
      </c>
      <c r="BK27" s="327">
        <f t="shared" si="19"/>
        <v>0</v>
      </c>
      <c r="BL27" s="302">
        <f t="shared" si="9"/>
        <v>0</v>
      </c>
      <c r="BM27" s="303">
        <f>IF(COUNTIF(BL$25:BL$27,2)&gt;0,3,BL27)</f>
        <v>0</v>
      </c>
      <c r="BN27" s="327">
        <f t="shared" si="19"/>
        <v>0</v>
      </c>
      <c r="BO27" s="302">
        <f t="shared" si="10"/>
        <v>0</v>
      </c>
      <c r="BP27" s="303">
        <f>IF(COUNTIF(BO$25:BO$27,2)&gt;0,3,BO27)</f>
        <v>0</v>
      </c>
      <c r="BQ27" s="327">
        <f t="shared" si="19"/>
        <v>0</v>
      </c>
      <c r="BR27" s="302">
        <f t="shared" si="11"/>
        <v>0</v>
      </c>
      <c r="BS27" s="303">
        <f>IF(COUNTIF(BR$25:BR$27,2)&gt;0,3,BR27)</f>
        <v>0</v>
      </c>
      <c r="BT27" s="327">
        <f t="shared" si="19"/>
        <v>0</v>
      </c>
      <c r="BU27" s="302">
        <f t="shared" si="12"/>
        <v>0</v>
      </c>
      <c r="BV27" s="303">
        <f>IF(COUNTIF(BU$25:BU$27,2)&gt;0,3,BU27)</f>
        <v>0</v>
      </c>
      <c r="BW27" s="327">
        <f t="shared" si="19"/>
        <v>0</v>
      </c>
      <c r="BX27" s="302">
        <f t="shared" si="13"/>
        <v>0</v>
      </c>
      <c r="BY27" s="303">
        <f>IF(COUNTIF(BX$25:BX$27,2)&gt;0,3,BX27)</f>
        <v>0</v>
      </c>
    </row>
    <row r="28" spans="2:77" ht="15" customHeight="1" x14ac:dyDescent="0.15">
      <c r="B28" s="588">
        <v>5</v>
      </c>
      <c r="C28" s="620" t="s">
        <v>323</v>
      </c>
      <c r="D28" s="621"/>
      <c r="E28" s="151" t="s">
        <v>178</v>
      </c>
      <c r="F28" s="165">
        <f t="shared" si="4"/>
        <v>0</v>
      </c>
      <c r="G28" s="165">
        <f t="shared" si="5"/>
        <v>0</v>
      </c>
      <c r="H28" s="603">
        <f>K28+N28+Q28+T28+W28+Z28</f>
        <v>0</v>
      </c>
      <c r="I28" s="379"/>
      <c r="J28" s="380"/>
      <c r="K28" s="605">
        <f>中間シート!$L$66</f>
        <v>0</v>
      </c>
      <c r="L28" s="379"/>
      <c r="M28" s="380"/>
      <c r="N28" s="605">
        <f>中間シート!$O$66</f>
        <v>0</v>
      </c>
      <c r="O28" s="379"/>
      <c r="P28" s="380"/>
      <c r="Q28" s="605">
        <f>中間シート!$R$66</f>
        <v>0</v>
      </c>
      <c r="R28" s="379"/>
      <c r="S28" s="380"/>
      <c r="T28" s="605">
        <f>中間シート!$U$66</f>
        <v>0</v>
      </c>
      <c r="U28" s="379"/>
      <c r="V28" s="380"/>
      <c r="W28" s="605">
        <f>中間シート!$X$66</f>
        <v>0</v>
      </c>
      <c r="X28" s="379"/>
      <c r="Y28" s="380"/>
      <c r="Z28" s="606">
        <f>中間シート!$AA$66</f>
        <v>0</v>
      </c>
      <c r="AA28" s="181"/>
      <c r="AB28" s="141" t="s">
        <v>523</v>
      </c>
      <c r="AO28" s="348">
        <v>100000000</v>
      </c>
      <c r="AP28" s="349">
        <f>SUM(J28:J30)</f>
        <v>0</v>
      </c>
      <c r="AQ28" s="295" t="b">
        <f>IF(OR(AP28&gt;0,AP29&gt;0),IF(AR30=0,FALSE,TRUE),TRUE)</f>
        <v>1</v>
      </c>
      <c r="AR28" s="350"/>
      <c r="AS28" s="349">
        <f>SUM(M28:M30)</f>
        <v>0</v>
      </c>
      <c r="AT28" s="295" t="b">
        <f>IF(OR(AS28&gt;0,AS29&gt;0),IF(AU30=0,FALSE,TRUE),TRUE)</f>
        <v>1</v>
      </c>
      <c r="AU28" s="350"/>
      <c r="AV28" s="349">
        <f>SUM(P28:P30)</f>
        <v>0</v>
      </c>
      <c r="AW28" s="295" t="b">
        <f>IF(OR(AV28&gt;0,AV29&gt;0),IF(AX30=0,FALSE,TRUE),TRUE)</f>
        <v>1</v>
      </c>
      <c r="AX28" s="350"/>
      <c r="AY28" s="349">
        <f>SUM(S28:S30)</f>
        <v>0</v>
      </c>
      <c r="AZ28" s="295" t="b">
        <f>IF(OR(AY28&gt;0,AY29&gt;0),IF(BA30=0,FALSE,TRUE),TRUE)</f>
        <v>1</v>
      </c>
      <c r="BA28" s="350"/>
      <c r="BB28" s="349">
        <f>SUM(V28:V30)</f>
        <v>0</v>
      </c>
      <c r="BC28" s="295" t="b">
        <f>IF(OR(BB28&gt;0,BB29&gt;0),IF(BD30=0,FALSE,TRUE),TRUE)</f>
        <v>1</v>
      </c>
      <c r="BD28" s="350"/>
      <c r="BE28" s="349">
        <f>SUM(Y28:Y30)</f>
        <v>0</v>
      </c>
      <c r="BF28" s="295" t="b">
        <f>IF(OR(BE28&gt;0,BE29&gt;0),IF(BG30=0,FALSE,TRUE),TRUE)</f>
        <v>1</v>
      </c>
      <c r="BG28" s="350"/>
      <c r="BH28" s="340">
        <f>IF(SUM(中間シート!D101:E104)&gt;0,1,0)</f>
        <v>0</v>
      </c>
      <c r="BI28" s="305">
        <f t="shared" si="8"/>
        <v>0</v>
      </c>
      <c r="BJ28" s="311">
        <f>IF(COUNTIF(BI$28:BI$30,2)&gt;0,3,BI28)</f>
        <v>0</v>
      </c>
      <c r="BK28" s="340">
        <f>IF(SUM(中間シート!F101:G104)&gt;0,1,0)</f>
        <v>0</v>
      </c>
      <c r="BL28" s="305">
        <f t="shared" si="9"/>
        <v>0</v>
      </c>
      <c r="BM28" s="311">
        <f>IF(COUNTIF(BL$28:BL$30,2)&gt;0,3,BL28)</f>
        <v>0</v>
      </c>
      <c r="BN28" s="340">
        <f>IF(SUM(中間シート!H101:I104)&gt;0,1,0)</f>
        <v>0</v>
      </c>
      <c r="BO28" s="305">
        <f t="shared" si="10"/>
        <v>0</v>
      </c>
      <c r="BP28" s="311">
        <f>IF(COUNTIF(BO$28:BO$30,2)&gt;0,3,BO28)</f>
        <v>0</v>
      </c>
      <c r="BQ28" s="340">
        <f>IF(SUM(中間シート!J101:K104)&gt;0,1,0)</f>
        <v>0</v>
      </c>
      <c r="BR28" s="305">
        <f t="shared" si="11"/>
        <v>0</v>
      </c>
      <c r="BS28" s="311">
        <f>IF(COUNTIF(BR$28:BR$30,2)&gt;0,3,BR28)</f>
        <v>0</v>
      </c>
      <c r="BT28" s="340">
        <f>IF(SUM(中間シート!L101:M104)&gt;0,1,0)</f>
        <v>0</v>
      </c>
      <c r="BU28" s="305">
        <f t="shared" si="12"/>
        <v>0</v>
      </c>
      <c r="BV28" s="311">
        <f>IF(COUNTIF(BU$28:BU$30,2)&gt;0,3,BU28)</f>
        <v>0</v>
      </c>
      <c r="BW28" s="340">
        <f>IF(SUM(中間シート!N101:O104)&gt;0,1,0)</f>
        <v>0</v>
      </c>
      <c r="BX28" s="305">
        <f t="shared" si="13"/>
        <v>0</v>
      </c>
      <c r="BY28" s="311">
        <f>IF(COUNTIF(BX$28:BX$30,2)&gt;0,3,BX28)</f>
        <v>0</v>
      </c>
    </row>
    <row r="29" spans="2:77" x14ac:dyDescent="0.15">
      <c r="B29" s="588"/>
      <c r="C29" s="622"/>
      <c r="D29" s="623"/>
      <c r="E29" s="153" t="s">
        <v>176</v>
      </c>
      <c r="F29" s="166">
        <f t="shared" si="4"/>
        <v>0</v>
      </c>
      <c r="G29" s="166">
        <f t="shared" si="5"/>
        <v>0</v>
      </c>
      <c r="H29" s="610"/>
      <c r="I29" s="375"/>
      <c r="J29" s="376"/>
      <c r="K29" s="605"/>
      <c r="L29" s="375"/>
      <c r="M29" s="376"/>
      <c r="N29" s="605"/>
      <c r="O29" s="375"/>
      <c r="P29" s="376"/>
      <c r="Q29" s="605"/>
      <c r="R29" s="375"/>
      <c r="S29" s="376"/>
      <c r="T29" s="605"/>
      <c r="U29" s="375"/>
      <c r="V29" s="376"/>
      <c r="W29" s="605"/>
      <c r="X29" s="375"/>
      <c r="Y29" s="376"/>
      <c r="Z29" s="606"/>
      <c r="AA29" s="181"/>
      <c r="AB29" s="152"/>
      <c r="AO29" s="315"/>
      <c r="AP29" s="345">
        <f>SUM(I28:I30)</f>
        <v>0</v>
      </c>
      <c r="AQ29" s="297"/>
      <c r="AR29" s="304"/>
      <c r="AS29" s="345">
        <f>SUM(L28:L30)</f>
        <v>0</v>
      </c>
      <c r="AT29" s="297"/>
      <c r="AU29" s="304"/>
      <c r="AV29" s="345">
        <f>SUM(O28:O30)</f>
        <v>0</v>
      </c>
      <c r="AW29" s="297"/>
      <c r="AX29" s="304"/>
      <c r="AY29" s="345">
        <f>SUM(R28:R30)</f>
        <v>0</v>
      </c>
      <c r="AZ29" s="297"/>
      <c r="BA29" s="304"/>
      <c r="BB29" s="345">
        <f>SUM(U28:U30)</f>
        <v>0</v>
      </c>
      <c r="BC29" s="297"/>
      <c r="BD29" s="304"/>
      <c r="BE29" s="345">
        <f>SUM(X28:X30)</f>
        <v>0</v>
      </c>
      <c r="BF29" s="297"/>
      <c r="BG29" s="304"/>
      <c r="BH29" s="326">
        <f>BH28</f>
        <v>0</v>
      </c>
      <c r="BI29" s="297">
        <f t="shared" si="8"/>
        <v>0</v>
      </c>
      <c r="BJ29" s="298">
        <f t="shared" ref="BJ29:BJ30" si="20">IF(COUNTIF(BI$28:BI$30,2)&gt;0,3,BI29)</f>
        <v>0</v>
      </c>
      <c r="BK29" s="326">
        <f t="shared" ref="BK29:BW29" si="21">BK28</f>
        <v>0</v>
      </c>
      <c r="BL29" s="297">
        <f t="shared" si="9"/>
        <v>0</v>
      </c>
      <c r="BM29" s="298">
        <f t="shared" ref="BM29:BM30" si="22">IF(COUNTIF(BL$28:BL$30,2)&gt;0,3,BL29)</f>
        <v>0</v>
      </c>
      <c r="BN29" s="326">
        <f t="shared" si="21"/>
        <v>0</v>
      </c>
      <c r="BO29" s="297">
        <f t="shared" si="10"/>
        <v>0</v>
      </c>
      <c r="BP29" s="298">
        <f t="shared" ref="BP29:BP30" si="23">IF(COUNTIF(BO$28:BO$30,2)&gt;0,3,BO29)</f>
        <v>0</v>
      </c>
      <c r="BQ29" s="326">
        <f t="shared" si="21"/>
        <v>0</v>
      </c>
      <c r="BR29" s="297">
        <f t="shared" si="11"/>
        <v>0</v>
      </c>
      <c r="BS29" s="298">
        <f t="shared" ref="BS29:BS30" si="24">IF(COUNTIF(BR$28:BR$30,2)&gt;0,3,BR29)</f>
        <v>0</v>
      </c>
      <c r="BT29" s="326">
        <f t="shared" si="21"/>
        <v>0</v>
      </c>
      <c r="BU29" s="297">
        <f t="shared" si="12"/>
        <v>0</v>
      </c>
      <c r="BV29" s="298">
        <f t="shared" ref="BV29:BV30" si="25">IF(COUNTIF(BU$28:BU$30,2)&gt;0,3,BU29)</f>
        <v>0</v>
      </c>
      <c r="BW29" s="326">
        <f t="shared" si="21"/>
        <v>0</v>
      </c>
      <c r="BX29" s="297">
        <f t="shared" si="13"/>
        <v>0</v>
      </c>
      <c r="BY29" s="298">
        <f t="shared" ref="BY29:BY30" si="26">IF(COUNTIF(BX$28:BX$30,2)&gt;0,3,BX29)</f>
        <v>0</v>
      </c>
    </row>
    <row r="30" spans="2:77" ht="15.75" thickBot="1" x14ac:dyDescent="0.2">
      <c r="B30" s="588"/>
      <c r="C30" s="624"/>
      <c r="D30" s="625"/>
      <c r="E30" s="153" t="s">
        <v>177</v>
      </c>
      <c r="F30" s="166">
        <f t="shared" si="4"/>
        <v>0</v>
      </c>
      <c r="G30" s="166">
        <f t="shared" si="5"/>
        <v>0</v>
      </c>
      <c r="H30" s="611"/>
      <c r="I30" s="371"/>
      <c r="J30" s="372"/>
      <c r="K30" s="605"/>
      <c r="L30" s="371"/>
      <c r="M30" s="372"/>
      <c r="N30" s="605"/>
      <c r="O30" s="371"/>
      <c r="P30" s="372"/>
      <c r="Q30" s="605"/>
      <c r="R30" s="371"/>
      <c r="S30" s="372"/>
      <c r="T30" s="605"/>
      <c r="U30" s="371"/>
      <c r="V30" s="372"/>
      <c r="W30" s="605"/>
      <c r="X30" s="371"/>
      <c r="Y30" s="372"/>
      <c r="Z30" s="606"/>
      <c r="AA30" s="181"/>
      <c r="AB30" s="152"/>
      <c r="AO30" s="314"/>
      <c r="AP30" s="322"/>
      <c r="AQ30" s="301"/>
      <c r="AR30" s="351">
        <f>中間シート!AD58</f>
        <v>0</v>
      </c>
      <c r="AS30" s="322"/>
      <c r="AT30" s="301"/>
      <c r="AU30" s="351">
        <f>中間シート!AG58</f>
        <v>0</v>
      </c>
      <c r="AV30" s="322"/>
      <c r="AW30" s="301"/>
      <c r="AX30" s="351">
        <f>中間シート!AJ58</f>
        <v>0</v>
      </c>
      <c r="AY30" s="322"/>
      <c r="AZ30" s="301"/>
      <c r="BA30" s="351">
        <f>中間シート!AM58</f>
        <v>0</v>
      </c>
      <c r="BB30" s="322"/>
      <c r="BC30" s="301"/>
      <c r="BD30" s="351">
        <f>中間シート!AP58</f>
        <v>0</v>
      </c>
      <c r="BE30" s="322"/>
      <c r="BF30" s="301"/>
      <c r="BG30" s="352">
        <f>中間シート!AS58</f>
        <v>0</v>
      </c>
      <c r="BH30" s="338">
        <f>BH29</f>
        <v>0</v>
      </c>
      <c r="BI30" s="306">
        <f t="shared" ref="BI30" si="27">IF(BH30&gt;0,IF(AND(I30&gt;0,J30&gt;0),2,1),0)</f>
        <v>0</v>
      </c>
      <c r="BJ30" s="307">
        <f t="shared" si="20"/>
        <v>0</v>
      </c>
      <c r="BK30" s="338">
        <f t="shared" ref="BK30" si="28">BK29</f>
        <v>0</v>
      </c>
      <c r="BL30" s="306">
        <f t="shared" ref="BL30" si="29">IF(BK30&gt;0,IF(AND(L30&gt;0,M30&gt;0),2,1),0)</f>
        <v>0</v>
      </c>
      <c r="BM30" s="307">
        <f t="shared" si="22"/>
        <v>0</v>
      </c>
      <c r="BN30" s="338">
        <f t="shared" ref="BN30" si="30">BN29</f>
        <v>0</v>
      </c>
      <c r="BO30" s="306">
        <f t="shared" ref="BO30" si="31">IF(BN30&gt;0,IF(AND(O30&gt;0,P30&gt;0),2,1),0)</f>
        <v>0</v>
      </c>
      <c r="BP30" s="307">
        <f t="shared" si="23"/>
        <v>0</v>
      </c>
      <c r="BQ30" s="338">
        <f t="shared" ref="BQ30" si="32">BQ29</f>
        <v>0</v>
      </c>
      <c r="BR30" s="306">
        <f t="shared" ref="BR30" si="33">IF(BQ30&gt;0,IF(AND(R30&gt;0,S30&gt;0),2,1),0)</f>
        <v>0</v>
      </c>
      <c r="BS30" s="307">
        <f t="shared" si="24"/>
        <v>0</v>
      </c>
      <c r="BT30" s="338">
        <f t="shared" ref="BT30" si="34">BT29</f>
        <v>0</v>
      </c>
      <c r="BU30" s="306">
        <f t="shared" ref="BU30" si="35">IF(BT30&gt;0,IF(AND(U30&gt;0,V30&gt;0),2,1),0)</f>
        <v>0</v>
      </c>
      <c r="BV30" s="307">
        <f t="shared" si="25"/>
        <v>0</v>
      </c>
      <c r="BW30" s="338">
        <f t="shared" ref="BW30" si="36">BW29</f>
        <v>0</v>
      </c>
      <c r="BX30" s="306">
        <f t="shared" ref="BX30" si="37">IF(BW30&gt;0,IF(AND(X30&gt;0,Y30&gt;0),2,1),0)</f>
        <v>0</v>
      </c>
      <c r="BY30" s="307">
        <f t="shared" si="26"/>
        <v>0</v>
      </c>
    </row>
    <row r="31" spans="2:77" ht="15" customHeight="1" x14ac:dyDescent="0.15">
      <c r="B31" s="588">
        <v>6</v>
      </c>
      <c r="C31" s="620" t="s">
        <v>324</v>
      </c>
      <c r="D31" s="621"/>
      <c r="E31" s="151" t="s">
        <v>178</v>
      </c>
      <c r="F31" s="165">
        <f t="shared" si="4"/>
        <v>0</v>
      </c>
      <c r="G31" s="165">
        <f t="shared" si="5"/>
        <v>0</v>
      </c>
      <c r="H31" s="603">
        <f>K31+N31+Q31+T31+W31+Z31</f>
        <v>0</v>
      </c>
      <c r="I31" s="373"/>
      <c r="J31" s="374"/>
      <c r="K31" s="605">
        <f>中間シート!$L$69</f>
        <v>0</v>
      </c>
      <c r="L31" s="373"/>
      <c r="M31" s="374"/>
      <c r="N31" s="605">
        <f>中間シート!$O$69</f>
        <v>0</v>
      </c>
      <c r="O31" s="373"/>
      <c r="P31" s="374"/>
      <c r="Q31" s="605">
        <f>中間シート!$R$69</f>
        <v>0</v>
      </c>
      <c r="R31" s="373"/>
      <c r="S31" s="374"/>
      <c r="T31" s="605">
        <f>中間シート!$U$69</f>
        <v>0</v>
      </c>
      <c r="U31" s="373"/>
      <c r="V31" s="374"/>
      <c r="W31" s="605">
        <f>中間シート!$X$69</f>
        <v>0</v>
      </c>
      <c r="X31" s="373"/>
      <c r="Y31" s="374"/>
      <c r="Z31" s="606">
        <f>中間シート!$AA$69</f>
        <v>0</v>
      </c>
      <c r="AA31" s="181"/>
      <c r="AB31" s="152"/>
      <c r="AO31" s="347">
        <v>100000000</v>
      </c>
      <c r="AP31" s="349">
        <f>SUM(J31:J33)</f>
        <v>0</v>
      </c>
      <c r="AQ31" s="295" t="b">
        <f>IF(OR(AP31&gt;0,AP32&gt;0),IF(AR33=0,FALSE,TRUE),TRUE)</f>
        <v>1</v>
      </c>
      <c r="AR31" s="357"/>
      <c r="AS31" s="349">
        <f>SUM(M31:M33)</f>
        <v>0</v>
      </c>
      <c r="AT31" s="295" t="b">
        <f>IF(OR(AS31&gt;0,AS32&gt;0),IF(AU33=0,FALSE,TRUE),TRUE)</f>
        <v>1</v>
      </c>
      <c r="AU31" s="357"/>
      <c r="AV31" s="349">
        <f>SUM(P31:P33)</f>
        <v>0</v>
      </c>
      <c r="AW31" s="295" t="b">
        <f>IF(OR(AV31&gt;0,AV32&gt;0),IF(AX33=0,FALSE,TRUE),TRUE)</f>
        <v>1</v>
      </c>
      <c r="AX31" s="357"/>
      <c r="AY31" s="349">
        <f>SUM(S31:S33)</f>
        <v>0</v>
      </c>
      <c r="AZ31" s="295" t="b">
        <f>IF(OR(AY31&gt;0,AY32&gt;0),IF(BA33=0,FALSE,TRUE),TRUE)</f>
        <v>1</v>
      </c>
      <c r="BA31" s="357"/>
      <c r="BB31" s="349">
        <f>SUM(V31:V33)</f>
        <v>0</v>
      </c>
      <c r="BC31" s="295" t="b">
        <f>IF(OR(BB31&gt;0,BB32&gt;0),IF(BD33=0,FALSE,TRUE),TRUE)</f>
        <v>1</v>
      </c>
      <c r="BD31" s="357"/>
      <c r="BE31" s="349">
        <f>SUM(Y31:Y33)</f>
        <v>0</v>
      </c>
      <c r="BF31" s="295" t="b">
        <f>IF(OR(BE31&gt;0,BE32&gt;0),IF(BG33=0,FALSE,TRUE),TRUE)</f>
        <v>1</v>
      </c>
      <c r="BG31" s="358"/>
      <c r="BH31" s="339">
        <f>IF(SUM(中間シート!D106:E110)&gt;0,1,0)</f>
        <v>0</v>
      </c>
      <c r="BI31" s="295">
        <f>IF(BH31&gt;0,IF(AND(I30&gt;0,J30&gt;0),2,1),0)</f>
        <v>0</v>
      </c>
      <c r="BJ31" s="296">
        <f>IF(COUNTIF(BI$31:BI$32,2)&gt;0,3,BI31)</f>
        <v>0</v>
      </c>
      <c r="BK31" s="339">
        <f>IF(SUM(中間シート!F106:G110)&gt;0,1,0)</f>
        <v>0</v>
      </c>
      <c r="BL31" s="295">
        <f>IF(BK31&gt;0,IF(AND(L30&gt;0,M30&gt;0),2,1),0)</f>
        <v>0</v>
      </c>
      <c r="BM31" s="296">
        <f>IF(COUNTIF(BL$31:BL$32,2)&gt;0,3,BL31)</f>
        <v>0</v>
      </c>
      <c r="BN31" s="339">
        <f>IF(SUM(中間シート!H106:I110)&gt;0,1,0)</f>
        <v>0</v>
      </c>
      <c r="BO31" s="295">
        <f>IF(BN31&gt;0,IF(AND(O30&gt;0,P30&gt;0),2,1),0)</f>
        <v>0</v>
      </c>
      <c r="BP31" s="296">
        <f>IF(COUNTIF(BO$31:BO$32,2)&gt;0,3,BO31)</f>
        <v>0</v>
      </c>
      <c r="BQ31" s="339">
        <f>IF(SUM(中間シート!J106:K110)&gt;0,1,0)</f>
        <v>0</v>
      </c>
      <c r="BR31" s="295">
        <f>IF(BQ31&gt;0,IF(AND(R30&gt;0,S30&gt;0),2,1),0)</f>
        <v>0</v>
      </c>
      <c r="BS31" s="296">
        <f>IF(COUNTIF(BR$31:BR$32,2)&gt;0,3,BR31)</f>
        <v>0</v>
      </c>
      <c r="BT31" s="339">
        <f>IF(SUM(中間シート!L106:M110)&gt;0,1,0)</f>
        <v>0</v>
      </c>
      <c r="BU31" s="295">
        <f>IF(BT31&gt;0,IF(AND(U30&gt;0,V30&gt;0),2,1),0)</f>
        <v>0</v>
      </c>
      <c r="BV31" s="296">
        <f>IF(COUNTIF(BU$31:BU$32,2)&gt;0,3,BU31)</f>
        <v>0</v>
      </c>
      <c r="BW31" s="339">
        <f>IF(SUM(中間シート!N106:O110)&gt;0,1,0)</f>
        <v>0</v>
      </c>
      <c r="BX31" s="295">
        <f>IF(BW31&gt;0,IF(AND(X30&gt;0,Y30&gt;0),2,1),0)</f>
        <v>0</v>
      </c>
      <c r="BY31" s="296">
        <f>IF(COUNTIF(BX$31:BX$32,2)&gt;0,3,BX31)</f>
        <v>0</v>
      </c>
    </row>
    <row r="32" spans="2:77" x14ac:dyDescent="0.15">
      <c r="B32" s="588"/>
      <c r="C32" s="622"/>
      <c r="D32" s="623"/>
      <c r="E32" s="153" t="s">
        <v>176</v>
      </c>
      <c r="F32" s="166">
        <f t="shared" si="4"/>
        <v>0</v>
      </c>
      <c r="G32" s="166">
        <f t="shared" si="5"/>
        <v>0</v>
      </c>
      <c r="H32" s="610"/>
      <c r="I32" s="375"/>
      <c r="J32" s="376"/>
      <c r="K32" s="605"/>
      <c r="L32" s="375"/>
      <c r="M32" s="376"/>
      <c r="N32" s="605"/>
      <c r="O32" s="375"/>
      <c r="P32" s="376"/>
      <c r="Q32" s="605"/>
      <c r="R32" s="375"/>
      <c r="S32" s="376"/>
      <c r="T32" s="605"/>
      <c r="U32" s="375"/>
      <c r="V32" s="376"/>
      <c r="W32" s="605"/>
      <c r="X32" s="375"/>
      <c r="Y32" s="376"/>
      <c r="Z32" s="606"/>
      <c r="AA32" s="181"/>
      <c r="AB32" s="152"/>
      <c r="AO32" s="336"/>
      <c r="AP32" s="345">
        <f>SUM(I31:I33)</f>
        <v>0</v>
      </c>
      <c r="AQ32" s="297"/>
      <c r="AR32" s="346"/>
      <c r="AS32" s="345">
        <f>SUM(L31:L33)</f>
        <v>0</v>
      </c>
      <c r="AT32" s="297"/>
      <c r="AU32" s="346"/>
      <c r="AV32" s="345">
        <f>SUM(O31:O33)</f>
        <v>0</v>
      </c>
      <c r="AW32" s="297"/>
      <c r="AX32" s="346"/>
      <c r="AY32" s="345">
        <f>SUM(R31:R33)</f>
        <v>0</v>
      </c>
      <c r="AZ32" s="297"/>
      <c r="BA32" s="346"/>
      <c r="BB32" s="345">
        <f>SUM(U31:U33)</f>
        <v>0</v>
      </c>
      <c r="BC32" s="297"/>
      <c r="BD32" s="346"/>
      <c r="BE32" s="345">
        <f>SUM(X31:X33)</f>
        <v>0</v>
      </c>
      <c r="BF32" s="297"/>
      <c r="BG32" s="359"/>
      <c r="BH32" s="326">
        <f>BH31</f>
        <v>0</v>
      </c>
      <c r="BI32" s="297">
        <f>IF(BH32&gt;0,IF(AND(I31&gt;0,J31&gt;0),2,1),0)</f>
        <v>0</v>
      </c>
      <c r="BJ32" s="298">
        <f>IF(COUNTIF(BI$31:BI$32,2)&gt;0,3,BI32)</f>
        <v>0</v>
      </c>
      <c r="BK32" s="326">
        <f t="shared" ref="BK32:BW32" si="38">BK31</f>
        <v>0</v>
      </c>
      <c r="BL32" s="297">
        <f>IF(BK32&gt;0,IF(AND(L31&gt;0,M31&gt;0),2,1),0)</f>
        <v>0</v>
      </c>
      <c r="BM32" s="298">
        <f>IF(COUNTIF(BL$31:BL$32,2)&gt;0,3,BL32)</f>
        <v>0</v>
      </c>
      <c r="BN32" s="326">
        <f t="shared" si="38"/>
        <v>0</v>
      </c>
      <c r="BO32" s="297">
        <f>IF(BN32&gt;0,IF(AND(O31&gt;0,P31&gt;0),2,1),0)</f>
        <v>0</v>
      </c>
      <c r="BP32" s="298">
        <f>IF(COUNTIF(BO$31:BO$32,2)&gt;0,3,BO32)</f>
        <v>0</v>
      </c>
      <c r="BQ32" s="326">
        <f t="shared" si="38"/>
        <v>0</v>
      </c>
      <c r="BR32" s="297">
        <f>IF(BQ32&gt;0,IF(AND(R31&gt;0,S31&gt;0),2,1),0)</f>
        <v>0</v>
      </c>
      <c r="BS32" s="298">
        <f>IF(COUNTIF(BR$31:BR$32,2)&gt;0,3,BR32)</f>
        <v>0</v>
      </c>
      <c r="BT32" s="326">
        <f t="shared" si="38"/>
        <v>0</v>
      </c>
      <c r="BU32" s="297">
        <f>IF(BT32&gt;0,IF(AND(U31&gt;0,V31&gt;0),2,1),0)</f>
        <v>0</v>
      </c>
      <c r="BV32" s="298">
        <f>IF(COUNTIF(BU$31:BU$32,2)&gt;0,3,BU32)</f>
        <v>0</v>
      </c>
      <c r="BW32" s="326">
        <f t="shared" si="38"/>
        <v>0</v>
      </c>
      <c r="BX32" s="297">
        <f>IF(BW32&gt;0,IF(AND(X31&gt;0,Y31&gt;0),2,1),0)</f>
        <v>0</v>
      </c>
      <c r="BY32" s="298">
        <f>IF(COUNTIF(BX$31:BX$32,2)&gt;0,3,BX32)</f>
        <v>0</v>
      </c>
    </row>
    <row r="33" spans="1:77" ht="15.75" thickBot="1" x14ac:dyDescent="0.2">
      <c r="B33" s="588"/>
      <c r="C33" s="624"/>
      <c r="D33" s="625"/>
      <c r="E33" s="154" t="s">
        <v>177</v>
      </c>
      <c r="F33" s="167">
        <f t="shared" si="4"/>
        <v>0</v>
      </c>
      <c r="G33" s="167">
        <f t="shared" si="5"/>
        <v>0</v>
      </c>
      <c r="H33" s="611"/>
      <c r="I33" s="385"/>
      <c r="J33" s="386"/>
      <c r="K33" s="605"/>
      <c r="L33" s="385"/>
      <c r="M33" s="386"/>
      <c r="N33" s="605"/>
      <c r="O33" s="385"/>
      <c r="P33" s="386"/>
      <c r="Q33" s="605"/>
      <c r="R33" s="385"/>
      <c r="S33" s="386"/>
      <c r="T33" s="605"/>
      <c r="U33" s="385"/>
      <c r="V33" s="386"/>
      <c r="W33" s="605"/>
      <c r="X33" s="385"/>
      <c r="Y33" s="386"/>
      <c r="Z33" s="606"/>
      <c r="AA33" s="181"/>
      <c r="AO33" s="337"/>
      <c r="AP33" s="322"/>
      <c r="AQ33" s="301"/>
      <c r="AR33" s="351">
        <f>中間シート!AD68</f>
        <v>0</v>
      </c>
      <c r="AS33" s="322"/>
      <c r="AT33" s="301"/>
      <c r="AU33" s="351">
        <f>中間シート!AG68</f>
        <v>0</v>
      </c>
      <c r="AV33" s="318"/>
      <c r="AW33" s="301"/>
      <c r="AX33" s="351">
        <f>中間シート!AJ68</f>
        <v>0</v>
      </c>
      <c r="AY33" s="322"/>
      <c r="AZ33" s="301"/>
      <c r="BA33" s="351">
        <f>中間シート!AM68</f>
        <v>0</v>
      </c>
      <c r="BB33" s="318"/>
      <c r="BC33" s="301"/>
      <c r="BD33" s="351">
        <f>中間シート!AP68</f>
        <v>0</v>
      </c>
      <c r="BE33" s="322"/>
      <c r="BF33" s="301"/>
      <c r="BG33" s="352">
        <f>中間シート!AS68</f>
        <v>0</v>
      </c>
      <c r="BH33" s="327">
        <f>BH32</f>
        <v>0</v>
      </c>
      <c r="BI33" s="302">
        <f>IF(BH33&gt;0,IF(AND(I32&gt;0,J32&gt;0),2,1),0)</f>
        <v>0</v>
      </c>
      <c r="BJ33" s="303">
        <f>IF(COUNTIF(BI$31:BI$32,2)&gt;0,3,BI33)</f>
        <v>0</v>
      </c>
      <c r="BK33" s="327">
        <f t="shared" ref="BK33" si="39">BK32</f>
        <v>0</v>
      </c>
      <c r="BL33" s="302">
        <f>IF(BK33&gt;0,IF(AND(L32&gt;0,M32&gt;0),2,1),0)</f>
        <v>0</v>
      </c>
      <c r="BM33" s="303">
        <f>IF(COUNTIF(BL$31:BL$32,2)&gt;0,3,BL33)</f>
        <v>0</v>
      </c>
      <c r="BN33" s="327">
        <f t="shared" ref="BN33" si="40">BN32</f>
        <v>0</v>
      </c>
      <c r="BO33" s="302">
        <f>IF(BN33&gt;0,IF(AND(O32&gt;0,P32&gt;0),2,1),0)</f>
        <v>0</v>
      </c>
      <c r="BP33" s="303">
        <f>IF(COUNTIF(BO$31:BO$32,2)&gt;0,3,BO33)</f>
        <v>0</v>
      </c>
      <c r="BQ33" s="327">
        <f t="shared" ref="BQ33" si="41">BQ32</f>
        <v>0</v>
      </c>
      <c r="BR33" s="302">
        <f>IF(BQ33&gt;0,IF(AND(R32&gt;0,S32&gt;0),2,1),0)</f>
        <v>0</v>
      </c>
      <c r="BS33" s="303">
        <f>IF(COUNTIF(BR$31:BR$32,2)&gt;0,3,BR33)</f>
        <v>0</v>
      </c>
      <c r="BT33" s="327">
        <f t="shared" ref="BT33" si="42">BT32</f>
        <v>0</v>
      </c>
      <c r="BU33" s="302">
        <f>IF(BT33&gt;0,IF(AND(U32&gt;0,V32&gt;0),2,1),0)</f>
        <v>0</v>
      </c>
      <c r="BV33" s="303">
        <f>IF(COUNTIF(BU$31:BU$32,2)&gt;0,3,BU33)</f>
        <v>0</v>
      </c>
      <c r="BW33" s="327">
        <f t="shared" ref="BW33" si="43">BW32</f>
        <v>0</v>
      </c>
      <c r="BX33" s="302">
        <f>IF(BW33&gt;0,IF(AND(X32&gt;0,Y32&gt;0),2,1),0)</f>
        <v>0</v>
      </c>
      <c r="BY33" s="303">
        <f>IF(COUNTIF(BX$31:BX$32,2)&gt;0,3,BX33)</f>
        <v>0</v>
      </c>
    </row>
    <row r="34" spans="1:77" ht="15.75" thickTop="1" x14ac:dyDescent="0.15">
      <c r="F34" s="155"/>
      <c r="G34" s="155"/>
      <c r="H34" s="155"/>
      <c r="I34" s="155"/>
      <c r="J34" s="155"/>
      <c r="K34" s="155"/>
      <c r="L34" s="155"/>
      <c r="M34" s="155"/>
      <c r="N34" s="155"/>
      <c r="O34" s="155"/>
      <c r="P34" s="155"/>
      <c r="Q34" s="155"/>
      <c r="R34" s="155"/>
      <c r="S34" s="155"/>
      <c r="T34" s="155"/>
      <c r="U34" s="155"/>
      <c r="V34" s="155"/>
      <c r="W34" s="155"/>
      <c r="X34" s="155"/>
      <c r="Y34" s="155"/>
      <c r="Z34" s="155"/>
      <c r="AA34" s="152"/>
      <c r="AB34" s="152"/>
      <c r="AO34" s="244"/>
    </row>
    <row r="35" spans="1:77" x14ac:dyDescent="0.15">
      <c r="B35" s="609" t="s">
        <v>430</v>
      </c>
      <c r="C35" s="609"/>
      <c r="D35" s="609"/>
      <c r="E35" s="609"/>
      <c r="F35" s="609"/>
      <c r="G35" s="609"/>
      <c r="H35" s="609"/>
      <c r="AV35" s="346"/>
      <c r="AW35" s="346"/>
      <c r="AX35" s="346"/>
      <c r="AY35" s="346"/>
      <c r="AZ35" s="346"/>
      <c r="BA35" s="346"/>
      <c r="BB35" s="346"/>
      <c r="BC35" s="346"/>
      <c r="BD35" s="346"/>
      <c r="BE35" s="346"/>
    </row>
    <row r="36" spans="1:77" ht="15" customHeight="1" x14ac:dyDescent="0.15">
      <c r="C36" s="200"/>
      <c r="D36" s="200"/>
      <c r="E36" s="200"/>
      <c r="F36" s="200"/>
      <c r="G36" s="200"/>
      <c r="H36" s="200"/>
    </row>
    <row r="37" spans="1:77" x14ac:dyDescent="0.15">
      <c r="B37" s="608" t="s">
        <v>434</v>
      </c>
      <c r="C37" s="608"/>
      <c r="D37" s="608"/>
      <c r="E37" s="608"/>
      <c r="F37" s="608"/>
      <c r="G37" s="608"/>
      <c r="H37" s="608"/>
    </row>
    <row r="38" spans="1:77" x14ac:dyDescent="0.15">
      <c r="B38" s="608" t="s">
        <v>435</v>
      </c>
      <c r="C38" s="608"/>
      <c r="D38" s="608"/>
      <c r="E38" s="608"/>
      <c r="F38" s="608"/>
      <c r="G38" s="608"/>
      <c r="H38" s="608"/>
    </row>
    <row r="39" spans="1:77" x14ac:dyDescent="0.15">
      <c r="C39" s="200"/>
      <c r="D39" s="200"/>
      <c r="E39" s="200"/>
      <c r="F39" s="200"/>
      <c r="G39" s="200"/>
      <c r="H39" s="200"/>
      <c r="AP39" s="346"/>
      <c r="AQ39" s="346"/>
      <c r="AR39" s="346"/>
      <c r="AS39" s="346"/>
      <c r="AT39" s="346"/>
      <c r="AU39" s="346"/>
    </row>
    <row r="40" spans="1:77" x14ac:dyDescent="0.15">
      <c r="B40" s="608" t="s">
        <v>431</v>
      </c>
      <c r="C40" s="608"/>
      <c r="D40" s="608"/>
      <c r="E40" s="608"/>
      <c r="F40" s="608"/>
      <c r="G40" s="608"/>
      <c r="H40" s="608"/>
      <c r="AP40" s="346"/>
      <c r="AQ40" s="346"/>
      <c r="AR40" s="346"/>
      <c r="AS40" s="346"/>
      <c r="AT40" s="346"/>
      <c r="AU40" s="346"/>
    </row>
    <row r="41" spans="1:77" x14ac:dyDescent="0.15">
      <c r="C41" s="200"/>
      <c r="D41" s="200"/>
      <c r="E41" s="200"/>
      <c r="F41" s="200"/>
      <c r="G41" s="200"/>
      <c r="H41" s="200"/>
      <c r="AP41" s="346"/>
      <c r="AQ41" s="346"/>
      <c r="AR41" s="346"/>
      <c r="AS41" s="346"/>
      <c r="AT41" s="346"/>
      <c r="AU41" s="346"/>
    </row>
    <row r="42" spans="1:77" x14ac:dyDescent="0.15">
      <c r="B42" s="608" t="s">
        <v>432</v>
      </c>
      <c r="C42" s="608"/>
      <c r="D42" s="608"/>
      <c r="E42" s="608"/>
      <c r="F42" s="608"/>
      <c r="G42" s="608"/>
      <c r="H42" s="608"/>
      <c r="AP42" s="346"/>
      <c r="AQ42" s="346"/>
      <c r="AR42" s="346"/>
      <c r="AS42" s="346"/>
      <c r="AT42" s="346"/>
      <c r="AU42" s="346"/>
    </row>
    <row r="43" spans="1:77" x14ac:dyDescent="0.15">
      <c r="B43" s="608" t="s">
        <v>433</v>
      </c>
      <c r="C43" s="608"/>
      <c r="D43" s="608"/>
      <c r="E43" s="608"/>
      <c r="F43" s="608"/>
      <c r="G43" s="608"/>
      <c r="H43" s="608"/>
      <c r="AP43" s="346"/>
      <c r="AQ43" s="346"/>
      <c r="AR43" s="346"/>
      <c r="AS43" s="346"/>
      <c r="AT43" s="346"/>
      <c r="AU43" s="346"/>
    </row>
    <row r="44" spans="1:77" x14ac:dyDescent="0.15">
      <c r="AP44" s="346"/>
      <c r="AQ44" s="346"/>
      <c r="AR44" s="346"/>
      <c r="AS44" s="346"/>
      <c r="AT44" s="346"/>
      <c r="AU44" s="346"/>
    </row>
    <row r="46" spans="1:77" ht="15" hidden="1" customHeight="1" x14ac:dyDescent="0.15">
      <c r="A46" s="43"/>
      <c r="B46" s="587">
        <v>2</v>
      </c>
      <c r="C46" s="363"/>
      <c r="D46" s="364"/>
      <c r="E46" s="365" t="s">
        <v>178</v>
      </c>
      <c r="F46" s="165">
        <f>I46+L46+O46+R46+U46+X46</f>
        <v>0</v>
      </c>
      <c r="G46" s="165">
        <f>J46+M46+P46+S46+V46+Y46</f>
        <v>0</v>
      </c>
      <c r="H46" s="600">
        <f>K46+N46+Q46+T46+W46+Z46</f>
        <v>0</v>
      </c>
      <c r="I46" s="188">
        <f t="shared" ref="I46:J48" si="44">I7+I10+I13+I16+I19</f>
        <v>0</v>
      </c>
      <c r="J46" s="188">
        <f t="shared" si="44"/>
        <v>0</v>
      </c>
      <c r="K46" s="592">
        <f>K7+K19</f>
        <v>0</v>
      </c>
      <c r="L46" s="188">
        <f t="shared" ref="L46:M48" si="45">L7+L10+L13+L16+L19</f>
        <v>0</v>
      </c>
      <c r="M46" s="188">
        <f t="shared" si="45"/>
        <v>0</v>
      </c>
      <c r="N46" s="592">
        <f>IF(N7+N19&gt;$AO$19,$AO$19,N7+N19)</f>
        <v>0</v>
      </c>
      <c r="O46" s="188">
        <f t="shared" ref="O46:P48" si="46">O7+O10+O13+O16+O19</f>
        <v>0</v>
      </c>
      <c r="P46" s="188">
        <f t="shared" si="46"/>
        <v>0</v>
      </c>
      <c r="Q46" s="592">
        <f>IF(Q7+Q19&gt;$AO$19,$AO$19,Q7+Q19)</f>
        <v>0</v>
      </c>
      <c r="R46" s="188">
        <f t="shared" ref="R46:S48" si="47">R7+R10+R13+R16+R19</f>
        <v>0</v>
      </c>
      <c r="S46" s="188">
        <f t="shared" si="47"/>
        <v>0</v>
      </c>
      <c r="T46" s="592">
        <f>IF(T7+T19&gt;$AO$19,$AO$19,T7+T19)</f>
        <v>0</v>
      </c>
      <c r="U46" s="188">
        <f t="shared" ref="U46:V48" si="48">U7+U10+U13+U16+U19</f>
        <v>0</v>
      </c>
      <c r="V46" s="188">
        <f t="shared" si="48"/>
        <v>0</v>
      </c>
      <c r="W46" s="600">
        <f>IF(W7+W19&gt;$AO$19,$AO$19,W7+W19)</f>
        <v>0</v>
      </c>
      <c r="X46" s="188">
        <f t="shared" ref="X46:Y48" si="49">X7+X10+X13+X16+X19</f>
        <v>0</v>
      </c>
      <c r="Y46" s="188">
        <f t="shared" si="49"/>
        <v>0</v>
      </c>
      <c r="Z46" s="592">
        <f>IF(Z7+Z19&gt;$AO$19,$AO$19,Z7+Z19)</f>
        <v>0</v>
      </c>
      <c r="AA46" s="387"/>
      <c r="AB46" s="388"/>
      <c r="AC46" s="43"/>
      <c r="AD46" s="43"/>
      <c r="AE46" s="43"/>
      <c r="AF46" s="43"/>
      <c r="AG46" s="43"/>
      <c r="AH46" s="43"/>
      <c r="AI46" s="43"/>
      <c r="AJ46" s="43"/>
      <c r="AK46" s="43"/>
      <c r="AL46" s="43"/>
      <c r="AM46" s="43"/>
      <c r="AN46" s="43"/>
      <c r="AO46" s="348"/>
      <c r="AP46" s="319"/>
      <c r="AQ46" s="295" t="b">
        <f>IF(AP7+AP10+AP13+AP16+AP19&gt;0,IF(AR48&gt;0,TRUE,FALSE),TRUE)</f>
        <v>1</v>
      </c>
      <c r="AR46" s="350"/>
      <c r="AS46" s="319"/>
      <c r="AT46" s="295" t="b">
        <f>IF(AS7+AS10+AS13+AS16+AS19&gt;0,IF(AU48&gt;0,TRUE,FALSE),TRUE)</f>
        <v>1</v>
      </c>
      <c r="AU46" s="350"/>
      <c r="AV46" s="319"/>
      <c r="AW46" s="295" t="b">
        <f>IF(AV7+AV10+AV13+AV16+AV19&gt;0,IF(AX48&gt;0,TRUE,FALSE),TRUE)</f>
        <v>1</v>
      </c>
      <c r="AX46" s="350"/>
      <c r="AY46" s="319"/>
      <c r="AZ46" s="295" t="b">
        <f>IF(AY7+AY10+AY13+AY16+AY19&gt;0,IF(BA48&gt;0,TRUE,FALSE),TRUE)</f>
        <v>1</v>
      </c>
      <c r="BA46" s="350"/>
      <c r="BB46" s="319"/>
      <c r="BC46" s="295" t="b">
        <f>IF(BB7+BB10+BB13+BB16+BB19&gt;0,IF(BD48&gt;0,TRUE,FALSE),TRUE)</f>
        <v>1</v>
      </c>
      <c r="BD46" s="350"/>
      <c r="BE46" s="319"/>
      <c r="BF46" s="295" t="b">
        <f>IF(BE7+BE10+BE13+BE16+BE19&gt;0,IF(BG48&gt;0,TRUE,FALSE),TRUE)</f>
        <v>1</v>
      </c>
      <c r="BG46" s="350"/>
    </row>
    <row r="47" spans="1:77" hidden="1" x14ac:dyDescent="0.15">
      <c r="A47" s="43"/>
      <c r="B47" s="587"/>
      <c r="C47" s="366"/>
      <c r="D47" s="367"/>
      <c r="E47" s="368" t="s">
        <v>176</v>
      </c>
      <c r="F47" s="166">
        <f>I47+L47+O47+R47+U47+X47</f>
        <v>0</v>
      </c>
      <c r="G47" s="166">
        <f>J47+M47+P47+S47+V47+Y47</f>
        <v>0</v>
      </c>
      <c r="H47" s="592"/>
      <c r="I47" s="166">
        <f t="shared" si="44"/>
        <v>0</v>
      </c>
      <c r="J47" s="166">
        <f t="shared" si="44"/>
        <v>0</v>
      </c>
      <c r="K47" s="592"/>
      <c r="L47" s="166">
        <f t="shared" si="45"/>
        <v>0</v>
      </c>
      <c r="M47" s="166">
        <f t="shared" si="45"/>
        <v>0</v>
      </c>
      <c r="N47" s="592"/>
      <c r="O47" s="166">
        <f t="shared" si="46"/>
        <v>0</v>
      </c>
      <c r="P47" s="166">
        <f t="shared" si="46"/>
        <v>0</v>
      </c>
      <c r="Q47" s="592"/>
      <c r="R47" s="166">
        <f t="shared" si="47"/>
        <v>0</v>
      </c>
      <c r="S47" s="166">
        <f t="shared" si="47"/>
        <v>0</v>
      </c>
      <c r="T47" s="592"/>
      <c r="U47" s="166">
        <f t="shared" si="48"/>
        <v>0</v>
      </c>
      <c r="V47" s="166">
        <f t="shared" si="48"/>
        <v>0</v>
      </c>
      <c r="W47" s="592"/>
      <c r="X47" s="166">
        <f t="shared" si="49"/>
        <v>0</v>
      </c>
      <c r="Y47" s="166">
        <f t="shared" si="49"/>
        <v>0</v>
      </c>
      <c r="Z47" s="592"/>
      <c r="AA47" s="387"/>
      <c r="AB47" s="388"/>
      <c r="AC47" s="43"/>
      <c r="AD47" s="43"/>
      <c r="AE47" s="43"/>
      <c r="AF47" s="43"/>
      <c r="AG47" s="43"/>
      <c r="AH47" s="43"/>
      <c r="AI47" s="43"/>
      <c r="AJ47" s="43"/>
      <c r="AK47" s="43"/>
      <c r="AL47" s="43"/>
      <c r="AM47" s="43"/>
      <c r="AN47" s="43"/>
      <c r="AO47" s="315"/>
      <c r="AP47" s="320"/>
      <c r="AQ47" s="297"/>
      <c r="AR47" s="304"/>
      <c r="AS47" s="320"/>
      <c r="AT47" s="297"/>
      <c r="AU47" s="304"/>
      <c r="AV47" s="320"/>
      <c r="AW47" s="297"/>
      <c r="AX47" s="304"/>
      <c r="AY47" s="320"/>
      <c r="AZ47" s="297"/>
      <c r="BA47" s="304"/>
      <c r="BB47" s="320"/>
      <c r="BC47" s="297"/>
      <c r="BD47" s="304"/>
      <c r="BE47" s="320"/>
      <c r="BF47" s="297"/>
      <c r="BG47" s="304"/>
    </row>
    <row r="48" spans="1:77" ht="15.75" hidden="1" thickBot="1" x14ac:dyDescent="0.2">
      <c r="A48" s="43"/>
      <c r="B48" s="587"/>
      <c r="C48" s="366"/>
      <c r="D48" s="367"/>
      <c r="E48" s="368" t="s">
        <v>177</v>
      </c>
      <c r="F48" s="166">
        <f>I48+L48+O48+R48+U48+X48</f>
        <v>0</v>
      </c>
      <c r="G48" s="166">
        <f>J48+M48+P48+S48+V48+Y48</f>
        <v>0</v>
      </c>
      <c r="H48" s="593"/>
      <c r="I48" s="189">
        <f t="shared" si="44"/>
        <v>0</v>
      </c>
      <c r="J48" s="189">
        <f t="shared" si="44"/>
        <v>0</v>
      </c>
      <c r="K48" s="593"/>
      <c r="L48" s="189">
        <f t="shared" si="45"/>
        <v>0</v>
      </c>
      <c r="M48" s="189">
        <f t="shared" si="45"/>
        <v>0</v>
      </c>
      <c r="N48" s="593"/>
      <c r="O48" s="189">
        <f t="shared" si="46"/>
        <v>0</v>
      </c>
      <c r="P48" s="189">
        <f t="shared" si="46"/>
        <v>0</v>
      </c>
      <c r="Q48" s="593"/>
      <c r="R48" s="189">
        <f t="shared" si="47"/>
        <v>0</v>
      </c>
      <c r="S48" s="189">
        <f t="shared" si="47"/>
        <v>0</v>
      </c>
      <c r="T48" s="593"/>
      <c r="U48" s="189">
        <f t="shared" si="48"/>
        <v>0</v>
      </c>
      <c r="V48" s="189">
        <f t="shared" si="48"/>
        <v>0</v>
      </c>
      <c r="W48" s="593"/>
      <c r="X48" s="189">
        <f t="shared" si="49"/>
        <v>0</v>
      </c>
      <c r="Y48" s="189">
        <f t="shared" si="49"/>
        <v>0</v>
      </c>
      <c r="Z48" s="593"/>
      <c r="AA48" s="387"/>
      <c r="AB48" s="388"/>
      <c r="AC48" s="43"/>
      <c r="AD48" s="43"/>
      <c r="AE48" s="43"/>
      <c r="AF48" s="43"/>
      <c r="AG48" s="43"/>
      <c r="AH48" s="43"/>
      <c r="AI48" s="43"/>
      <c r="AJ48" s="43"/>
      <c r="AK48" s="43"/>
      <c r="AL48" s="43"/>
      <c r="AM48" s="43"/>
      <c r="AN48" s="43"/>
      <c r="AO48" s="314" t="s">
        <v>335</v>
      </c>
      <c r="AP48" s="322"/>
      <c r="AQ48" s="301"/>
      <c r="AR48" s="303">
        <f>中間シート!D82</f>
        <v>0</v>
      </c>
      <c r="AS48" s="322"/>
      <c r="AT48" s="301"/>
      <c r="AU48" s="303">
        <f>中間シート!F82</f>
        <v>0</v>
      </c>
      <c r="AV48" s="322"/>
      <c r="AW48" s="301"/>
      <c r="AX48" s="303">
        <f>中間シート!H82</f>
        <v>0</v>
      </c>
      <c r="AY48" s="322"/>
      <c r="AZ48" s="301"/>
      <c r="BA48" s="303">
        <f>中間シート!J82</f>
        <v>0</v>
      </c>
      <c r="BB48" s="322"/>
      <c r="BC48" s="301"/>
      <c r="BD48" s="303">
        <f>中間シート!L82</f>
        <v>0</v>
      </c>
      <c r="BE48" s="322"/>
      <c r="BF48" s="301"/>
      <c r="BG48" s="303">
        <f>中間シート!N82</f>
        <v>0</v>
      </c>
    </row>
    <row r="49" spans="42:47" x14ac:dyDescent="0.15">
      <c r="AP49" s="346"/>
      <c r="AQ49" s="346"/>
      <c r="AR49" s="346"/>
      <c r="AS49" s="346"/>
      <c r="AT49" s="346"/>
      <c r="AU49" s="346"/>
    </row>
    <row r="50" spans="42:47" x14ac:dyDescent="0.15">
      <c r="AP50" s="346"/>
      <c r="AQ50" s="346"/>
      <c r="AR50" s="346"/>
      <c r="AS50" s="346"/>
      <c r="AT50" s="346"/>
      <c r="AU50" s="346"/>
    </row>
  </sheetData>
  <sheetProtection algorithmName="SHA-512" hashValue="YSJEgPiUA90I8aRutNcXfeMH6joTr1gJS+zQG2hHoig3wtcBRukOqmaOXi+XpWsFyhAhSFhO1NzZbEfLqP01pg==" saltValue="ZtZA4ptUmB7jrqqyIiknRg==" spinCount="100000" sheet="1" objects="1" formatColumns="0" selectLockedCells="1"/>
  <mergeCells count="102">
    <mergeCell ref="C5:D6"/>
    <mergeCell ref="C22:D24"/>
    <mergeCell ref="C25:D27"/>
    <mergeCell ref="C28:D30"/>
    <mergeCell ref="C31:D33"/>
    <mergeCell ref="B4:D4"/>
    <mergeCell ref="B3:D3"/>
    <mergeCell ref="B7:B21"/>
    <mergeCell ref="C7:C21"/>
    <mergeCell ref="D7:D9"/>
    <mergeCell ref="AB4:AN4"/>
    <mergeCell ref="I1:K1"/>
    <mergeCell ref="L1:N1"/>
    <mergeCell ref="O1:Q1"/>
    <mergeCell ref="R1:T1"/>
    <mergeCell ref="U1:W1"/>
    <mergeCell ref="X1:Z1"/>
    <mergeCell ref="B37:H37"/>
    <mergeCell ref="B38:H38"/>
    <mergeCell ref="Q7:Q18"/>
    <mergeCell ref="Q25:Q27"/>
    <mergeCell ref="Q22:Q24"/>
    <mergeCell ref="Q19:Q21"/>
    <mergeCell ref="Q28:Q30"/>
    <mergeCell ref="T28:T30"/>
    <mergeCell ref="B22:B24"/>
    <mergeCell ref="B25:B27"/>
    <mergeCell ref="K19:K21"/>
    <mergeCell ref="H28:H30"/>
    <mergeCell ref="K28:K30"/>
    <mergeCell ref="W31:W33"/>
    <mergeCell ref="Z31:Z33"/>
    <mergeCell ref="Q31:Q33"/>
    <mergeCell ref="T31:T33"/>
    <mergeCell ref="B35:H35"/>
    <mergeCell ref="N28:N30"/>
    <mergeCell ref="D13:D15"/>
    <mergeCell ref="D10:D12"/>
    <mergeCell ref="K7:K18"/>
    <mergeCell ref="H25:H27"/>
    <mergeCell ref="K25:K27"/>
    <mergeCell ref="H22:H24"/>
    <mergeCell ref="K22:K24"/>
    <mergeCell ref="B28:B30"/>
    <mergeCell ref="B31:B33"/>
    <mergeCell ref="N19:N21"/>
    <mergeCell ref="N7:N18"/>
    <mergeCell ref="N25:N27"/>
    <mergeCell ref="N22:N24"/>
    <mergeCell ref="D19:D21"/>
    <mergeCell ref="H31:H33"/>
    <mergeCell ref="K31:K33"/>
    <mergeCell ref="N31:N33"/>
    <mergeCell ref="H7:H21"/>
    <mergeCell ref="Q46:Q48"/>
    <mergeCell ref="T46:T48"/>
    <mergeCell ref="W7:W18"/>
    <mergeCell ref="Z7:Z18"/>
    <mergeCell ref="T7:T18"/>
    <mergeCell ref="H5:H6"/>
    <mergeCell ref="K5:K6"/>
    <mergeCell ref="N5:N6"/>
    <mergeCell ref="Q5:Q6"/>
    <mergeCell ref="W46:W48"/>
    <mergeCell ref="W28:W30"/>
    <mergeCell ref="Z28:Z30"/>
    <mergeCell ref="T25:T27"/>
    <mergeCell ref="W25:W27"/>
    <mergeCell ref="Z25:Z27"/>
    <mergeCell ref="W22:W24"/>
    <mergeCell ref="Z22:Z24"/>
    <mergeCell ref="T19:T21"/>
    <mergeCell ref="W19:W21"/>
    <mergeCell ref="Z19:Z21"/>
    <mergeCell ref="T22:T24"/>
    <mergeCell ref="B40:H40"/>
    <mergeCell ref="B42:H42"/>
    <mergeCell ref="B43:H43"/>
    <mergeCell ref="B46:B48"/>
    <mergeCell ref="B5:B6"/>
    <mergeCell ref="B1:H1"/>
    <mergeCell ref="I2:K2"/>
    <mergeCell ref="L2:N2"/>
    <mergeCell ref="O2:Q2"/>
    <mergeCell ref="R2:T2"/>
    <mergeCell ref="U2:W2"/>
    <mergeCell ref="X2:Z2"/>
    <mergeCell ref="U3:W3"/>
    <mergeCell ref="X3:Z3"/>
    <mergeCell ref="F3:H3"/>
    <mergeCell ref="I3:K3"/>
    <mergeCell ref="L3:N3"/>
    <mergeCell ref="O3:Q3"/>
    <mergeCell ref="R3:T3"/>
    <mergeCell ref="Z46:Z48"/>
    <mergeCell ref="W5:W6"/>
    <mergeCell ref="Z5:Z6"/>
    <mergeCell ref="D16:D18"/>
    <mergeCell ref="T5:T6"/>
    <mergeCell ref="H46:H48"/>
    <mergeCell ref="K46:K48"/>
    <mergeCell ref="N46:N48"/>
  </mergeCells>
  <phoneticPr fontId="4"/>
  <conditionalFormatting sqref="B5:C6">
    <cfRule type="expression" dxfId="14" priority="71">
      <formula>COUNTIF($AQ$5:$BF$5,FALSE)&gt;0</formula>
    </cfRule>
  </conditionalFormatting>
  <conditionalFormatting sqref="B7:C9 D7:D21 B22:C33">
    <cfRule type="expression" dxfId="13" priority="52">
      <formula>COUNTIF($AQ7:$BF7,FALSE)&gt;0</formula>
    </cfRule>
  </conditionalFormatting>
  <conditionalFormatting sqref="B7:C21">
    <cfRule type="expression" dxfId="12" priority="50">
      <formula>(COUNTIF($AQ$7:$BF$21,FALSE)+COUNTIF($AQ$46:$BF$46,FALSE))&gt;0</formula>
    </cfRule>
  </conditionalFormatting>
  <conditionalFormatting sqref="I5:I33 L5:L33 O5:O33 R5:R33 U5:U33 X5:X33">
    <cfRule type="expression" dxfId="11" priority="2">
      <formula>BJ5=0</formula>
    </cfRule>
    <cfRule type="expression" dxfId="10" priority="18">
      <formula>BJ5&gt;0</formula>
    </cfRule>
    <cfRule type="expression" dxfId="9" priority="22">
      <formula>AND(J5&lt;&gt;"",I5="")</formula>
    </cfRule>
  </conditionalFormatting>
  <conditionalFormatting sqref="I5:J33 L5:M33 O5:P33 R5:S33 U5:V33 X5:Y33">
    <cfRule type="expression" dxfId="8" priority="5">
      <formula>I5&lt;&gt;""</formula>
    </cfRule>
  </conditionalFormatting>
  <conditionalFormatting sqref="I1:Z2">
    <cfRule type="notContainsBlanks" dxfId="7" priority="4">
      <formula>LEN(TRIM(I1))&gt;0</formula>
    </cfRule>
  </conditionalFormatting>
  <conditionalFormatting sqref="J5:J33 M5:M33 P5:P33 S5:S33 V5:V33 Y5:Y33">
    <cfRule type="expression" dxfId="6" priority="3">
      <formula>BJ5=0</formula>
    </cfRule>
    <cfRule type="expression" dxfId="5" priority="6">
      <formula>BJ5&gt;0</formula>
    </cfRule>
    <cfRule type="expression" dxfId="4" priority="23">
      <formula>AND(I5&lt;&gt;"",J5="")</formula>
    </cfRule>
  </conditionalFormatting>
  <conditionalFormatting sqref="K5 N5 W5 Z5 Q5:Q6 T5:T6 K28 N28 Q28 W28 T28:T31 Z28:Z31 K31 N31 Q31 W31">
    <cfRule type="expression" dxfId="3" priority="49">
      <formula>AQ5=FALSE</formula>
    </cfRule>
  </conditionalFormatting>
  <dataValidations count="3">
    <dataValidation type="whole" imeMode="disabled" operator="greaterThanOrEqual" allowBlank="1" showInputMessage="1" showErrorMessage="1" error="数字を入力してください" sqref="G5:H5 K22 K19 Z7 T19 W22 K25 F31:H31 T7 F28:H28 W46 F25:H25 N22 K7 F32:G33 F46:H46 K46 Z22 T22 Q22 Q25 N7 W7 Q7 N46 G6 F26:G27 F5:F6 F22:H22 Z46 Q46 T46 F23:G24 Q19 F29:G30 W25 N19 Z19 W19 T25 N25 Z25 F47:G48 F7:G21 X46:Y48 X5:Y33 L46:M48 R5:S33 O46:P48 L5:M33 U46:V48 U5:V33 I46:J48 I5:J33 R46:S48 O5:P33" xr:uid="{FCFADAD0-5F96-41E4-A8F7-54153D46EAA0}">
      <formula1>0</formula1>
    </dataValidation>
    <dataValidation type="whole" imeMode="disabled" operator="greaterThanOrEqual" allowBlank="1" showInputMessage="1" showErrorMessage="1" error="数字を入力してください" promptTitle="補助金の額" prompt="車両毎に算出した補助金の額の合計額を入力してください_x000a_※千円未満切捨て" sqref="W28:W33 T28:T33 Z28:Z33 N28:N33 K28:K33 K5:K6 Z5:Z6 W5:W6 T5:T6 Q5:Q6 N5:N6 Q28:Q33" xr:uid="{5AE087C2-8043-4DB2-BCD9-F6B590F55193}">
      <formula1>0</formula1>
    </dataValidation>
    <dataValidation imeMode="disabled" operator="greaterThanOrEqual" allowBlank="1" showInputMessage="1" showErrorMessage="1" error="数字を入力してください" sqref="H7:H18" xr:uid="{656652AE-51BA-47CD-B585-221703268D10}"/>
  </dataValidations>
  <hyperlinks>
    <hyperlink ref="B36:F36" location="様式第１_別紙１!N6" display="様式第1別紙1を入力する（クリックすると入力シートへ移動します）" xr:uid="{4B4C3760-3D7A-4DAB-B99E-24AD03485792}"/>
    <hyperlink ref="B35:G35" location="様式第１_本紙!T2" display="様式第1_本紙を入力する（クリックすると入力シートへ移動します）" xr:uid="{84B79C38-CD94-4352-B6E9-16B4B0079FBF}"/>
    <hyperlink ref="B36:G36" location="様式第１_別紙１!N24" display="様式第1_別紙1を入力する（クリックすると入力シートへ移動します）" xr:uid="{9EF92E59-9E8E-401C-9C3A-81B5DDFED014}"/>
    <hyperlink ref="B42" location="'⑥様式第１_別紙２（代表用）'!E13" display="⑥様式第1_別紙2（代表用）を入力する（クリックすると入力シートへ移動します）" xr:uid="{46971830-B6D6-4756-91D3-9488A78B2B27}"/>
    <hyperlink ref="B37" location="'②申請者情報（代表用）'!D7" display="②申請者情報　　　（代表用）を入力する（クリックすると入力シートへ移動します）" xr:uid="{7BFAB1C9-C423-423B-A1EB-38EFC3C257E3}"/>
    <hyperlink ref="B43" location="'⑦様式第１_別紙２（共同用）'!E17" display="⑦様式第1_別紙2（共同用）を入力する（クリックすると入力シートへ移動します）" xr:uid="{ACAA5607-05F5-42ED-AF9D-89479175D147}"/>
    <hyperlink ref="B38" location="'③申請者情報（共同用）'!D6" display="③申請者情報　　　（共同用）を入力する（クリックすると入力シートへ移動します）" xr:uid="{934EA47F-3C2C-4B5D-9590-1A173CE85672}"/>
    <hyperlink ref="B35:H35" location="①様式第１_本紙!T2" display="①様式第1_本紙を入力する（クリックすると入力シートへ移動します）" xr:uid="{366FDC26-2CD0-47FC-93C2-72D41D203EB2}"/>
    <hyperlink ref="B40" location="⑤様式第１_別紙１!N24" display="⑤様式第1_別紙1を入力する（クリックすると入力シートへ移動します）" xr:uid="{0F0D13DD-65AB-4A69-9EA4-78B99BC26B5E}"/>
  </hyperlinks>
  <pageMargins left="0.25" right="0.25" top="0.75" bottom="0.75" header="0.3" footer="0.3"/>
  <pageSetup paperSize="9" orientation="landscape" horizontalDpi="1200" verticalDpi="1200" r:id="rId1"/>
  <ignoredErrors>
    <ignoredError sqref="BH10 BK10 BN10 BQ10 BT10 BW10 BH13 BK13 BN13 BQ13 BT13 BW13 BH16 BK16 BN16 BQ16 BT16 BW16 BH19 BK19 BN19 BQ1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A336-595E-4940-B14E-DD052803E856}">
  <sheetPr codeName="Sheet5"/>
  <dimension ref="A1:AC35"/>
  <sheetViews>
    <sheetView showGridLines="0" zoomScaleNormal="100" zoomScaleSheetLayoutView="100" workbookViewId="0">
      <selection activeCell="N24" sqref="N24:P24"/>
    </sheetView>
  </sheetViews>
  <sheetFormatPr defaultRowHeight="15.75" x14ac:dyDescent="0.15"/>
  <cols>
    <col min="1" max="1" width="0.75" style="5" customWidth="1"/>
    <col min="2" max="2" width="4.25" customWidth="1"/>
    <col min="3" max="3" width="20.25" customWidth="1"/>
    <col min="4" max="4" width="1.5" customWidth="1"/>
    <col min="5" max="5" width="17.125" customWidth="1"/>
    <col min="6" max="6" width="5.75" customWidth="1"/>
    <col min="7" max="7" width="10.375" customWidth="1"/>
    <col min="8" max="8" width="11.625" customWidth="1"/>
    <col min="9" max="9" width="16.25" customWidth="1"/>
    <col min="10" max="10" width="0.75" style="5" customWidth="1"/>
    <col min="11" max="11" width="0.75" style="27" customWidth="1"/>
    <col min="12" max="12" width="3.625" style="27" customWidth="1"/>
    <col min="13" max="13" width="11.625" style="29" customWidth="1"/>
    <col min="14" max="14" width="14.625" style="29" customWidth="1"/>
    <col min="15" max="15" width="10.625" style="29" customWidth="1"/>
    <col min="16" max="16" width="4.625" style="29" customWidth="1"/>
    <col min="17" max="17" width="14.625" style="29" customWidth="1"/>
    <col min="18" max="18" width="4.625" style="29" customWidth="1"/>
    <col min="19" max="19" width="12.625" style="29" customWidth="1"/>
    <col min="20" max="22" width="14.625" style="29" customWidth="1"/>
    <col min="24" max="29" width="9" style="134" hidden="1" customWidth="1"/>
  </cols>
  <sheetData>
    <row r="1" spans="2:22" ht="15.95" customHeight="1" x14ac:dyDescent="0.15">
      <c r="B1" s="13" t="s">
        <v>37</v>
      </c>
      <c r="C1" s="14"/>
      <c r="D1" s="14"/>
      <c r="E1" s="14"/>
      <c r="F1" s="14"/>
      <c r="G1" s="14"/>
      <c r="H1" s="14"/>
      <c r="I1" s="14"/>
      <c r="K1" s="26"/>
    </row>
    <row r="2" spans="2:22" ht="15.95" customHeight="1" x14ac:dyDescent="0.15">
      <c r="B2" s="15" t="s">
        <v>35</v>
      </c>
      <c r="C2" s="14"/>
      <c r="D2" s="14"/>
      <c r="E2" s="14"/>
      <c r="F2" s="14"/>
      <c r="G2" s="14"/>
      <c r="H2" s="14"/>
      <c r="I2" s="14"/>
      <c r="K2" s="26"/>
      <c r="L2"/>
      <c r="M2"/>
      <c r="N2"/>
      <c r="O2"/>
      <c r="P2"/>
      <c r="Q2"/>
    </row>
    <row r="3" spans="2:22" ht="15.95" customHeight="1" x14ac:dyDescent="0.15">
      <c r="B3" s="14"/>
      <c r="C3" s="14"/>
      <c r="D3" s="14"/>
      <c r="E3" s="14"/>
      <c r="F3" s="14"/>
      <c r="G3" s="14"/>
      <c r="H3" s="14"/>
      <c r="I3" s="20" t="s">
        <v>38</v>
      </c>
      <c r="K3" s="26"/>
      <c r="L3"/>
      <c r="M3"/>
      <c r="N3"/>
      <c r="O3"/>
      <c r="P3"/>
      <c r="Q3"/>
    </row>
    <row r="4" spans="2:22" ht="15.95" customHeight="1" x14ac:dyDescent="0.15">
      <c r="B4" s="638" t="s">
        <v>36</v>
      </c>
      <c r="C4" s="638"/>
      <c r="D4" s="638"/>
      <c r="E4" s="23" t="s">
        <v>39</v>
      </c>
      <c r="F4" s="682" t="s">
        <v>40</v>
      </c>
      <c r="G4" s="682"/>
      <c r="H4" s="682" t="s">
        <v>41</v>
      </c>
      <c r="I4" s="682" t="s">
        <v>42</v>
      </c>
      <c r="K4" s="26"/>
      <c r="L4"/>
      <c r="M4"/>
      <c r="N4"/>
      <c r="O4"/>
      <c r="P4"/>
      <c r="Q4"/>
    </row>
    <row r="5" spans="2:22" ht="15.95" customHeight="1" x14ac:dyDescent="0.15">
      <c r="B5" s="638"/>
      <c r="C5" s="638"/>
      <c r="D5" s="638"/>
      <c r="E5" s="24" t="s">
        <v>43</v>
      </c>
      <c r="F5" s="682"/>
      <c r="G5" s="682"/>
      <c r="H5" s="682"/>
      <c r="I5" s="682"/>
      <c r="K5" s="26"/>
      <c r="L5"/>
      <c r="M5"/>
      <c r="N5"/>
      <c r="O5"/>
      <c r="P5"/>
      <c r="Q5"/>
    </row>
    <row r="6" spans="2:22" ht="22.5" customHeight="1" x14ac:dyDescent="0.15">
      <c r="B6" s="683" t="s">
        <v>183</v>
      </c>
      <c r="C6" s="680" t="s">
        <v>186</v>
      </c>
      <c r="D6" s="681"/>
      <c r="E6" s="639" t="str">
        <f>IF(中間シート!C40=0,"",中間シート!C40)</f>
        <v/>
      </c>
      <c r="F6" s="641" t="str">
        <f>IF(中間シート!D40=0,"",中間シート!D40)</f>
        <v/>
      </c>
      <c r="G6" s="642"/>
      <c r="H6" s="676" t="s">
        <v>101</v>
      </c>
      <c r="I6" s="639" t="str">
        <f>IF(中間シート!E40=0,"",中間シート!E40)</f>
        <v/>
      </c>
      <c r="K6" s="26"/>
      <c r="L6"/>
      <c r="M6"/>
      <c r="N6"/>
      <c r="O6"/>
      <c r="P6"/>
      <c r="Q6"/>
      <c r="S6"/>
      <c r="T6"/>
      <c r="U6"/>
      <c r="V6"/>
    </row>
    <row r="7" spans="2:22" ht="22.5" customHeight="1" x14ac:dyDescent="0.15">
      <c r="B7" s="684"/>
      <c r="C7" s="672"/>
      <c r="D7" s="673"/>
      <c r="E7" s="640"/>
      <c r="F7" s="643"/>
      <c r="G7" s="644"/>
      <c r="H7" s="678"/>
      <c r="I7" s="640"/>
      <c r="K7" s="26"/>
      <c r="L7"/>
      <c r="M7"/>
      <c r="N7"/>
      <c r="O7"/>
      <c r="P7"/>
      <c r="Q7"/>
      <c r="S7"/>
      <c r="T7"/>
      <c r="U7"/>
      <c r="V7"/>
    </row>
    <row r="8" spans="2:22" ht="15" customHeight="1" x14ac:dyDescent="0.15">
      <c r="B8" s="684"/>
      <c r="C8" s="680" t="str">
        <f>"予約受付システム等"&amp;CHAR(10)&amp;"(ｼｽﾃﾑ名:"&amp;中間シート!D14&amp;")"</f>
        <v>予約受付システム等
(ｼｽﾃﾑ名:　　　　　)</v>
      </c>
      <c r="D8" s="681"/>
      <c r="E8" s="639" t="str">
        <f>IF(中間シート!C42=0,"",中間シート!C42)</f>
        <v/>
      </c>
      <c r="F8" s="641" t="str">
        <f>IF(中間シート!D42=0,"",中間シート!D42)</f>
        <v/>
      </c>
      <c r="G8" s="642"/>
      <c r="H8" s="676" t="s">
        <v>101</v>
      </c>
      <c r="I8" s="639" t="str">
        <f>IF(中間シート!E42=0,"",中間シート!E42)</f>
        <v/>
      </c>
      <c r="K8" s="26"/>
      <c r="M8"/>
      <c r="N8"/>
      <c r="O8"/>
      <c r="P8"/>
      <c r="Q8"/>
      <c r="S8"/>
      <c r="T8"/>
      <c r="U8"/>
      <c r="V8"/>
    </row>
    <row r="9" spans="2:22" ht="15" customHeight="1" x14ac:dyDescent="0.15">
      <c r="B9" s="684"/>
      <c r="C9" s="670"/>
      <c r="D9" s="671"/>
      <c r="E9" s="679"/>
      <c r="F9" s="674"/>
      <c r="G9" s="675"/>
      <c r="H9" s="677"/>
      <c r="I9" s="679"/>
      <c r="K9" s="26"/>
      <c r="L9" s="29" t="s">
        <v>462</v>
      </c>
      <c r="M9"/>
      <c r="N9"/>
      <c r="O9"/>
      <c r="P9"/>
      <c r="Q9"/>
      <c r="S9"/>
      <c r="T9"/>
      <c r="U9"/>
      <c r="V9"/>
    </row>
    <row r="10" spans="2:22" ht="15" customHeight="1" x14ac:dyDescent="0.15">
      <c r="B10" s="684"/>
      <c r="C10" s="672"/>
      <c r="D10" s="673"/>
      <c r="E10" s="640"/>
      <c r="F10" s="643"/>
      <c r="G10" s="644"/>
      <c r="H10" s="678"/>
      <c r="I10" s="640"/>
      <c r="K10" s="26"/>
      <c r="L10" s="687" t="s">
        <v>440</v>
      </c>
      <c r="M10" s="687"/>
      <c r="N10" s="687"/>
      <c r="O10" s="687"/>
      <c r="P10" s="687"/>
      <c r="Q10" s="687"/>
      <c r="R10" s="687"/>
      <c r="S10" s="687"/>
      <c r="T10" s="687"/>
      <c r="U10"/>
      <c r="V10"/>
    </row>
    <row r="11" spans="2:22" ht="15" customHeight="1" x14ac:dyDescent="0.15">
      <c r="B11" s="684"/>
      <c r="C11" s="670" t="s">
        <v>179</v>
      </c>
      <c r="D11" s="671"/>
      <c r="E11" s="639" t="str">
        <f>IF(中間シート!C60=0,"",中間シート!C60)</f>
        <v/>
      </c>
      <c r="F11" s="641" t="str">
        <f>IF(中間シート!D60=0,"",中間シート!D60)</f>
        <v/>
      </c>
      <c r="G11" s="642"/>
      <c r="H11" s="676" t="s">
        <v>101</v>
      </c>
      <c r="I11" s="639" t="str">
        <f>IF(中間シート!E60=0,"",中間シート!E60)</f>
        <v/>
      </c>
      <c r="K11" s="26"/>
      <c r="L11"/>
      <c r="M11"/>
      <c r="N11"/>
      <c r="O11"/>
      <c r="P11"/>
      <c r="Q11"/>
      <c r="S11"/>
      <c r="T11"/>
      <c r="U11"/>
      <c r="V11"/>
    </row>
    <row r="12" spans="2:22" ht="15" customHeight="1" x14ac:dyDescent="0.15">
      <c r="B12" s="684"/>
      <c r="C12" s="670"/>
      <c r="D12" s="671"/>
      <c r="E12" s="679"/>
      <c r="F12" s="674"/>
      <c r="G12" s="675"/>
      <c r="H12" s="677"/>
      <c r="I12" s="679"/>
      <c r="K12" s="26"/>
      <c r="L12"/>
      <c r="M12"/>
      <c r="N12"/>
      <c r="O12"/>
      <c r="P12"/>
      <c r="Q12"/>
      <c r="S12"/>
      <c r="T12"/>
      <c r="U12"/>
      <c r="V12"/>
    </row>
    <row r="13" spans="2:22" ht="15" customHeight="1" x14ac:dyDescent="0.15">
      <c r="B13" s="684"/>
      <c r="C13" s="672"/>
      <c r="D13" s="673"/>
      <c r="E13" s="640"/>
      <c r="F13" s="643"/>
      <c r="G13" s="644"/>
      <c r="H13" s="678"/>
      <c r="I13" s="640"/>
      <c r="K13" s="26"/>
      <c r="L13"/>
      <c r="M13"/>
      <c r="N13"/>
      <c r="O13"/>
      <c r="P13"/>
      <c r="Q13"/>
      <c r="S13"/>
      <c r="T13"/>
      <c r="U13"/>
      <c r="V13"/>
    </row>
    <row r="14" spans="2:22" ht="15" customHeight="1" x14ac:dyDescent="0.15">
      <c r="B14" s="684"/>
      <c r="C14" s="680" t="s">
        <v>180</v>
      </c>
      <c r="D14" s="681"/>
      <c r="E14" s="639" t="str">
        <f>IF(中間シート!C63=0,"",中間シート!C63)</f>
        <v/>
      </c>
      <c r="F14" s="641" t="str">
        <f>IF(中間シート!D63=0,"",中間シート!D63)</f>
        <v/>
      </c>
      <c r="G14" s="642"/>
      <c r="H14" s="676" t="s">
        <v>101</v>
      </c>
      <c r="I14" s="639" t="str">
        <f>IF(中間シート!E63=0,"",中間シート!E63)</f>
        <v/>
      </c>
      <c r="K14" s="26"/>
      <c r="L14"/>
      <c r="M14"/>
      <c r="N14"/>
      <c r="O14"/>
      <c r="P14"/>
      <c r="Q14"/>
      <c r="S14"/>
      <c r="T14"/>
      <c r="U14"/>
      <c r="V14"/>
    </row>
    <row r="15" spans="2:22" ht="15" customHeight="1" x14ac:dyDescent="0.15">
      <c r="B15" s="684"/>
      <c r="C15" s="670"/>
      <c r="D15" s="671"/>
      <c r="E15" s="679"/>
      <c r="F15" s="674"/>
      <c r="G15" s="675"/>
      <c r="H15" s="677"/>
      <c r="I15" s="679"/>
      <c r="K15" s="26"/>
      <c r="L15"/>
      <c r="M15"/>
      <c r="N15"/>
      <c r="O15"/>
      <c r="P15"/>
      <c r="Q15"/>
      <c r="S15"/>
      <c r="T15"/>
      <c r="U15"/>
      <c r="V15"/>
    </row>
    <row r="16" spans="2:22" ht="15" customHeight="1" x14ac:dyDescent="0.15">
      <c r="B16" s="684"/>
      <c r="C16" s="672"/>
      <c r="D16" s="673"/>
      <c r="E16" s="640"/>
      <c r="F16" s="643"/>
      <c r="G16" s="644"/>
      <c r="H16" s="678"/>
      <c r="I16" s="640"/>
      <c r="K16" s="26"/>
      <c r="L16"/>
      <c r="M16"/>
      <c r="N16"/>
      <c r="O16"/>
      <c r="P16"/>
      <c r="Q16"/>
      <c r="S16"/>
      <c r="T16"/>
      <c r="U16"/>
      <c r="V16"/>
    </row>
    <row r="17" spans="1:29" ht="15" customHeight="1" thickBot="1" x14ac:dyDescent="0.2">
      <c r="B17" s="684"/>
      <c r="C17" s="680" t="s">
        <v>181</v>
      </c>
      <c r="D17" s="681"/>
      <c r="E17" s="639" t="str">
        <f>IF(中間シート!C66=0,"",中間シート!C66)</f>
        <v/>
      </c>
      <c r="F17" s="641" t="str">
        <f>IF(中間シート!D66=0,"",中間シート!D66)</f>
        <v/>
      </c>
      <c r="G17" s="642"/>
      <c r="H17" s="676" t="s">
        <v>101</v>
      </c>
      <c r="I17" s="639" t="str">
        <f>IF(中間シート!E66=0,"",中間シート!E66)</f>
        <v/>
      </c>
      <c r="K17" s="26"/>
      <c r="L17"/>
      <c r="M17"/>
      <c r="N17"/>
      <c r="O17"/>
      <c r="P17"/>
      <c r="Q17"/>
      <c r="S17"/>
      <c r="T17"/>
      <c r="U17"/>
      <c r="V17"/>
    </row>
    <row r="18" spans="1:29" ht="15" customHeight="1" thickBot="1" x14ac:dyDescent="0.2">
      <c r="B18" s="684"/>
      <c r="C18" s="670"/>
      <c r="D18" s="671"/>
      <c r="E18" s="679"/>
      <c r="F18" s="674"/>
      <c r="G18" s="675"/>
      <c r="H18" s="677"/>
      <c r="I18" s="679"/>
      <c r="K18" s="26"/>
      <c r="L18"/>
      <c r="M18"/>
      <c r="N18"/>
      <c r="O18"/>
      <c r="P18"/>
      <c r="Q18"/>
      <c r="T18" s="119"/>
      <c r="U18" s="29" t="s">
        <v>77</v>
      </c>
    </row>
    <row r="19" spans="1:29" ht="15" customHeight="1" thickBot="1" x14ac:dyDescent="0.2">
      <c r="B19" s="684"/>
      <c r="C19" s="672"/>
      <c r="D19" s="673"/>
      <c r="E19" s="640"/>
      <c r="F19" s="643"/>
      <c r="G19" s="644"/>
      <c r="H19" s="678"/>
      <c r="I19" s="640"/>
      <c r="K19" s="26"/>
      <c r="M19"/>
      <c r="N19"/>
      <c r="O19"/>
      <c r="P19"/>
      <c r="Q19"/>
      <c r="R19"/>
      <c r="T19" s="118"/>
      <c r="U19" s="29" t="s">
        <v>70</v>
      </c>
    </row>
    <row r="20" spans="1:29" ht="15" customHeight="1" x14ac:dyDescent="0.15">
      <c r="B20" s="684"/>
      <c r="C20" s="680" t="s">
        <v>182</v>
      </c>
      <c r="D20" s="681"/>
      <c r="E20" s="639" t="str">
        <f>IF(中間シート!C69=0,"",中間シート!C69)</f>
        <v/>
      </c>
      <c r="F20" s="641" t="str">
        <f>IF(中間シート!D69=0,"",中間シート!D69)</f>
        <v/>
      </c>
      <c r="G20" s="642"/>
      <c r="H20" s="676" t="s">
        <v>101</v>
      </c>
      <c r="I20" s="639" t="str">
        <f>IF(中間シート!E69=0,"",中間シート!E69)</f>
        <v/>
      </c>
      <c r="K20" s="26"/>
      <c r="L20" s="29" t="s">
        <v>256</v>
      </c>
    </row>
    <row r="21" spans="1:29" ht="15" customHeight="1" x14ac:dyDescent="0.15">
      <c r="B21" s="684"/>
      <c r="C21" s="670"/>
      <c r="D21" s="671"/>
      <c r="E21" s="679"/>
      <c r="F21" s="674"/>
      <c r="G21" s="675"/>
      <c r="H21" s="677"/>
      <c r="I21" s="679"/>
      <c r="K21" s="26"/>
      <c r="L21" s="45" t="s">
        <v>187</v>
      </c>
      <c r="M21"/>
      <c r="N21"/>
      <c r="O21"/>
      <c r="P21"/>
      <c r="Q21"/>
      <c r="R21"/>
      <c r="S21"/>
      <c r="U21" s="32"/>
      <c r="V21" s="32"/>
    </row>
    <row r="22" spans="1:29" ht="15" customHeight="1" x14ac:dyDescent="0.15">
      <c r="B22" s="685"/>
      <c r="C22" s="672"/>
      <c r="D22" s="673"/>
      <c r="E22" s="640"/>
      <c r="F22" s="643"/>
      <c r="G22" s="644"/>
      <c r="H22" s="678"/>
      <c r="I22" s="640"/>
      <c r="K22" s="26"/>
      <c r="L22" s="156" t="s">
        <v>199</v>
      </c>
      <c r="M22"/>
      <c r="N22"/>
      <c r="O22"/>
      <c r="P22"/>
      <c r="Q22"/>
      <c r="R22"/>
      <c r="S22"/>
      <c r="T22" s="32"/>
    </row>
    <row r="23" spans="1:29" ht="29.1" customHeight="1" thickBot="1" x14ac:dyDescent="0.2">
      <c r="B23" s="638" t="s">
        <v>44</v>
      </c>
      <c r="C23" s="638"/>
      <c r="D23" s="638"/>
      <c r="E23" s="639" t="str">
        <f>IF(中間シート!C72=0,"",中間シート!C72)</f>
        <v/>
      </c>
      <c r="F23" s="641" t="str">
        <f>IF(中間シート!D72=0,"",中間シート!D72)</f>
        <v/>
      </c>
      <c r="G23" s="642"/>
      <c r="H23" s="645"/>
      <c r="I23" s="639" t="str">
        <f>IF(中間シート!E72=0,"",中間シート!E72)</f>
        <v/>
      </c>
      <c r="K23" s="26"/>
      <c r="L23" s="263" t="s">
        <v>479</v>
      </c>
      <c r="M23"/>
      <c r="N23"/>
      <c r="O23"/>
      <c r="P23"/>
      <c r="Q23"/>
      <c r="R23"/>
      <c r="S23"/>
    </row>
    <row r="24" spans="1:29" ht="15.95" customHeight="1" thickBot="1" x14ac:dyDescent="0.2">
      <c r="B24" s="638"/>
      <c r="C24" s="638"/>
      <c r="D24" s="638"/>
      <c r="E24" s="640"/>
      <c r="F24" s="643"/>
      <c r="G24" s="644"/>
      <c r="H24" s="645"/>
      <c r="I24" s="640"/>
      <c r="K24" s="26"/>
      <c r="M24" s="30" t="s">
        <v>93</v>
      </c>
      <c r="N24" s="412"/>
      <c r="O24" s="413"/>
      <c r="P24" s="414"/>
    </row>
    <row r="25" spans="1:29" ht="15.95" customHeight="1" thickBot="1" x14ac:dyDescent="0.2">
      <c r="B25" s="16"/>
      <c r="C25" s="14"/>
      <c r="D25" s="14"/>
      <c r="E25" s="14"/>
      <c r="F25" s="14"/>
      <c r="G25" s="14"/>
      <c r="H25" s="14"/>
      <c r="I25" s="14"/>
      <c r="K25" s="26"/>
      <c r="L25" s="46"/>
      <c r="M25" s="30" t="s">
        <v>94</v>
      </c>
      <c r="N25" s="432"/>
      <c r="O25" s="686"/>
      <c r="P25" s="433"/>
    </row>
    <row r="26" spans="1:29" ht="15.95" customHeight="1" thickBot="1" x14ac:dyDescent="0.2">
      <c r="B26" s="14" t="s">
        <v>45</v>
      </c>
      <c r="C26" s="14"/>
      <c r="D26" s="14"/>
      <c r="E26" s="14"/>
      <c r="F26" s="14"/>
      <c r="G26" s="14"/>
      <c r="H26" s="14"/>
      <c r="I26" s="14"/>
      <c r="K26" s="26"/>
      <c r="M26" s="30"/>
      <c r="N26" s="29" t="s">
        <v>88</v>
      </c>
      <c r="O26" s="29" t="s">
        <v>89</v>
      </c>
      <c r="U26" s="32"/>
      <c r="V26" s="32"/>
    </row>
    <row r="27" spans="1:29" s="33" customFormat="1" ht="15.95" customHeight="1" thickBot="1" x14ac:dyDescent="0.2">
      <c r="A27" s="5"/>
      <c r="B27" s="646" t="s">
        <v>46</v>
      </c>
      <c r="C27" s="647"/>
      <c r="D27" s="646" t="s">
        <v>47</v>
      </c>
      <c r="E27" s="648"/>
      <c r="F27" s="647"/>
      <c r="G27" s="646" t="s">
        <v>48</v>
      </c>
      <c r="H27" s="648"/>
      <c r="I27" s="647"/>
      <c r="J27" s="5"/>
      <c r="K27" s="26"/>
      <c r="L27" s="27"/>
      <c r="M27" s="30" t="s">
        <v>95</v>
      </c>
      <c r="N27" s="130"/>
      <c r="O27" s="430"/>
      <c r="P27" s="431"/>
      <c r="R27" s="29"/>
      <c r="S27" s="29"/>
      <c r="T27" s="29"/>
      <c r="U27" s="29"/>
      <c r="V27" s="29"/>
      <c r="W27"/>
      <c r="X27" s="134"/>
      <c r="Y27" s="135"/>
      <c r="Z27" s="135"/>
      <c r="AA27" s="135"/>
      <c r="AB27" s="135"/>
      <c r="AC27" s="135"/>
    </row>
    <row r="28" spans="1:29" s="33" customFormat="1" ht="15.95" customHeight="1" thickBot="1" x14ac:dyDescent="0.2">
      <c r="A28" s="5"/>
      <c r="B28" s="664" t="str">
        <f>IF(AND(中間シート!E27&lt;&gt;"",中間シート!E28&lt;&gt;""),中間シート!E27&amp;CHAR(10)&amp;中間シート!E28,中間シート!E27&amp;中間シート!E28)</f>
        <v/>
      </c>
      <c r="C28" s="665"/>
      <c r="D28" s="649" t="str">
        <f>中間シート!E29&amp;" "&amp;中間シート!E30</f>
        <v xml:space="preserve"> </v>
      </c>
      <c r="E28" s="650"/>
      <c r="F28" s="651"/>
      <c r="G28" s="360" t="s">
        <v>511</v>
      </c>
      <c r="H28" s="658" t="str">
        <f>中間シート!E31</f>
        <v/>
      </c>
      <c r="I28" s="659"/>
      <c r="J28" s="5"/>
      <c r="K28" s="26"/>
      <c r="L28" s="27"/>
      <c r="Q28" s="29"/>
      <c r="R28" s="29"/>
      <c r="S28" s="29"/>
      <c r="T28" s="29"/>
      <c r="U28" s="29"/>
      <c r="V28" s="29"/>
      <c r="W28"/>
      <c r="X28" s="135"/>
      <c r="Y28" s="135"/>
      <c r="Z28" s="135"/>
      <c r="AA28" s="135"/>
      <c r="AB28" s="135"/>
      <c r="AC28" s="135"/>
    </row>
    <row r="29" spans="1:29" s="33" customFormat="1" ht="15.95" customHeight="1" thickBot="1" x14ac:dyDescent="0.2">
      <c r="A29" s="5"/>
      <c r="B29" s="666"/>
      <c r="C29" s="667"/>
      <c r="D29" s="652"/>
      <c r="E29" s="653"/>
      <c r="F29" s="654"/>
      <c r="G29" s="361" t="s">
        <v>49</v>
      </c>
      <c r="H29" s="660" t="str">
        <f>中間シート!E34</f>
        <v/>
      </c>
      <c r="I29" s="661"/>
      <c r="J29" s="5"/>
      <c r="K29" s="26"/>
      <c r="L29" s="27"/>
      <c r="M29" s="30" t="s">
        <v>96</v>
      </c>
      <c r="N29" s="130"/>
      <c r="O29" s="29" t="str">
        <f>"入力桁数 "&amp;LEN(N29)</f>
        <v>入力桁数 0</v>
      </c>
      <c r="Q29" s="29"/>
      <c r="R29" s="29"/>
      <c r="S29" s="29"/>
      <c r="T29" s="29"/>
      <c r="U29" s="29"/>
      <c r="V29" s="29"/>
      <c r="W29"/>
      <c r="X29" s="37"/>
      <c r="Y29" s="125" t="s">
        <v>303</v>
      </c>
      <c r="Z29" s="125" t="s">
        <v>304</v>
      </c>
      <c r="AA29" s="126" t="s">
        <v>305</v>
      </c>
      <c r="AB29" s="125" t="s">
        <v>306</v>
      </c>
      <c r="AC29" s="264" t="s">
        <v>481</v>
      </c>
    </row>
    <row r="30" spans="1:29" s="33" customFormat="1" ht="15.95" customHeight="1" thickBot="1" x14ac:dyDescent="0.2">
      <c r="A30" s="5"/>
      <c r="B30" s="668"/>
      <c r="C30" s="669"/>
      <c r="D30" s="655"/>
      <c r="E30" s="656"/>
      <c r="F30" s="657"/>
      <c r="G30" s="17"/>
      <c r="H30" s="662"/>
      <c r="I30" s="663"/>
      <c r="J30" s="5"/>
      <c r="K30" s="26"/>
      <c r="L30" s="27"/>
      <c r="M30" s="30"/>
      <c r="O30" s="29"/>
      <c r="P30" s="29"/>
      <c r="Q30" s="29"/>
      <c r="R30" s="29"/>
      <c r="S30" s="29"/>
      <c r="T30" s="29"/>
      <c r="U30" s="29"/>
      <c r="V30" s="29"/>
      <c r="W30"/>
      <c r="X30" s="128"/>
      <c r="Y30" s="127" t="s">
        <v>307</v>
      </c>
      <c r="Z30" s="127" t="s">
        <v>307</v>
      </c>
      <c r="AA30" s="126" t="s">
        <v>308</v>
      </c>
      <c r="AB30" s="127" t="s">
        <v>309</v>
      </c>
      <c r="AC30" s="264" t="s">
        <v>480</v>
      </c>
    </row>
    <row r="31" spans="1:29" s="33" customFormat="1" ht="15.95" customHeight="1" thickBot="1" x14ac:dyDescent="0.2">
      <c r="A31" s="5"/>
      <c r="B31" s="18" t="s">
        <v>50</v>
      </c>
      <c r="C31" s="16"/>
      <c r="D31" s="16"/>
      <c r="E31" s="19"/>
      <c r="F31" s="19"/>
      <c r="G31" s="19"/>
      <c r="H31" s="14"/>
      <c r="I31" s="14"/>
      <c r="J31" s="5"/>
      <c r="K31" s="26"/>
      <c r="L31" s="27"/>
      <c r="M31" s="30" t="s">
        <v>90</v>
      </c>
      <c r="N31" s="430"/>
      <c r="O31" s="431"/>
      <c r="P31" s="117" t="s">
        <v>91</v>
      </c>
      <c r="Q31" s="430"/>
      <c r="R31" s="431"/>
      <c r="S31" s="29"/>
      <c r="T31" s="29"/>
      <c r="U31" s="29"/>
      <c r="V31" s="29"/>
      <c r="W31"/>
      <c r="X31" s="127" t="s">
        <v>311</v>
      </c>
      <c r="Y31" s="127">
        <f>COUNTIF(N31,".*")</f>
        <v>0</v>
      </c>
      <c r="Z31" s="127">
        <f>COUNTIF(N31,"*.")</f>
        <v>0</v>
      </c>
      <c r="AA31" s="127">
        <f>COUNTIF(N31,"*@*")</f>
        <v>0</v>
      </c>
      <c r="AB31" s="127" t="s">
        <v>310</v>
      </c>
      <c r="AC31" s="127" t="s">
        <v>310</v>
      </c>
    </row>
    <row r="32" spans="1:29" s="33" customFormat="1" ht="15.95" customHeight="1" x14ac:dyDescent="0.15">
      <c r="A32" s="5"/>
      <c r="B32" s="14"/>
      <c r="C32" s="14"/>
      <c r="D32" s="14"/>
      <c r="E32" s="14"/>
      <c r="F32" s="14"/>
      <c r="G32" s="14"/>
      <c r="H32" s="14"/>
      <c r="I32" s="14"/>
      <c r="J32" s="5"/>
      <c r="K32" s="26"/>
      <c r="L32" s="27"/>
      <c r="N32" s="129" t="str">
        <f>IF($Y31=1,$Y$29,IF($Z31=1,$Z$29,IF(AA31=1,$AA$29,"")))</f>
        <v/>
      </c>
      <c r="O32" s="129"/>
      <c r="P32" s="129"/>
      <c r="Q32" s="129" t="str">
        <f>IF($Y32=1,$Y$29,IF($Z32=1,$Z$29,IF(AA32=1,$AA$30,IF(AB32=0,AB29,IF(AC32&gt;0,AC29,"")))))</f>
        <v/>
      </c>
      <c r="R32" s="29"/>
      <c r="S32" s="29"/>
      <c r="T32" s="29"/>
      <c r="U32" s="29"/>
      <c r="V32" s="29"/>
      <c r="W32"/>
      <c r="X32" s="127" t="s">
        <v>312</v>
      </c>
      <c r="Y32" s="127">
        <f>COUNTIF(Q31,".*")</f>
        <v>0</v>
      </c>
      <c r="Z32" s="127">
        <f>COUNTIF(Q31,"*.")</f>
        <v>0</v>
      </c>
      <c r="AA32" s="127">
        <f>COUNTIF(Q31,"*@*")</f>
        <v>0</v>
      </c>
      <c r="AB32" s="127">
        <f>IF(Q31&lt;&gt;"",COUNTIF(Q31,"*.*"),99)</f>
        <v>99</v>
      </c>
      <c r="AC32" s="264">
        <f>COUNTIF(Q31,"*gmail.com*")</f>
        <v>0</v>
      </c>
    </row>
    <row r="33" spans="1:29" s="33" customFormat="1" ht="15.95" customHeight="1" x14ac:dyDescent="0.15">
      <c r="A33" s="5"/>
      <c r="B33"/>
      <c r="C33"/>
      <c r="D33"/>
      <c r="E33"/>
      <c r="F33"/>
      <c r="G33"/>
      <c r="H33"/>
      <c r="I33"/>
      <c r="J33" s="5"/>
      <c r="K33" s="26"/>
      <c r="L33" s="27"/>
      <c r="M33" s="27"/>
      <c r="N33" s="27"/>
      <c r="O33" s="27"/>
      <c r="P33" s="27"/>
      <c r="Q33" s="27"/>
      <c r="R33" s="27"/>
      <c r="S33" s="27"/>
      <c r="T33" s="29"/>
      <c r="U33" s="29"/>
      <c r="V33" s="29"/>
      <c r="W33"/>
      <c r="X33" s="134"/>
      <c r="Y33" s="134"/>
      <c r="Z33" s="134"/>
      <c r="AA33" s="134"/>
      <c r="AB33" s="134"/>
      <c r="AC33" s="135"/>
    </row>
    <row r="34" spans="1:29" ht="15.95" customHeight="1" x14ac:dyDescent="0.15">
      <c r="M34" s="27"/>
      <c r="N34" s="27"/>
      <c r="O34" s="27"/>
      <c r="P34" s="27"/>
      <c r="Q34" s="27"/>
      <c r="R34" s="27"/>
      <c r="S34" s="27"/>
    </row>
    <row r="35" spans="1:29" ht="15.95" customHeight="1" x14ac:dyDescent="0.15">
      <c r="M35" s="27"/>
      <c r="N35" s="27"/>
      <c r="O35" s="27"/>
      <c r="P35" s="27"/>
      <c r="Q35" s="27"/>
      <c r="R35" s="27"/>
      <c r="S35" s="27"/>
    </row>
  </sheetData>
  <sheetProtection algorithmName="SHA-512" hashValue="Y2Pn+nBG3fYP7f4I39FBDQ1W5XFjtXH+KJsLFQJboRKYRrZdnAkdwUgVpMYU5oIPNQwlwLK9+r6YPJkn9/28sQ==" saltValue="shtI+gxZ5ZfxpaXHvxQwDg==" spinCount="100000" sheet="1" objects="1" formatRows="0" selectLockedCells="1"/>
  <mergeCells count="53">
    <mergeCell ref="H8:H10"/>
    <mergeCell ref="N31:O31"/>
    <mergeCell ref="Q31:R31"/>
    <mergeCell ref="O27:P27"/>
    <mergeCell ref="H20:H22"/>
    <mergeCell ref="I20:I22"/>
    <mergeCell ref="N24:P24"/>
    <mergeCell ref="N25:P25"/>
    <mergeCell ref="I8:I10"/>
    <mergeCell ref="I11:I13"/>
    <mergeCell ref="L10:T10"/>
    <mergeCell ref="B4:D5"/>
    <mergeCell ref="F4:G5"/>
    <mergeCell ref="H4:H5"/>
    <mergeCell ref="I4:I5"/>
    <mergeCell ref="I6:I7"/>
    <mergeCell ref="B6:B22"/>
    <mergeCell ref="C6:D7"/>
    <mergeCell ref="E6:E7"/>
    <mergeCell ref="F6:G7"/>
    <mergeCell ref="H6:H7"/>
    <mergeCell ref="C20:D22"/>
    <mergeCell ref="E20:E22"/>
    <mergeCell ref="F20:G22"/>
    <mergeCell ref="C8:D10"/>
    <mergeCell ref="E8:E10"/>
    <mergeCell ref="F8:G10"/>
    <mergeCell ref="C11:D13"/>
    <mergeCell ref="F11:G13"/>
    <mergeCell ref="H11:H13"/>
    <mergeCell ref="I14:I16"/>
    <mergeCell ref="I17:I19"/>
    <mergeCell ref="C14:D16"/>
    <mergeCell ref="E14:E16"/>
    <mergeCell ref="F14:G16"/>
    <mergeCell ref="H14:H16"/>
    <mergeCell ref="C17:D19"/>
    <mergeCell ref="E17:E19"/>
    <mergeCell ref="F17:G19"/>
    <mergeCell ref="H17:H19"/>
    <mergeCell ref="E11:E13"/>
    <mergeCell ref="B27:C27"/>
    <mergeCell ref="D27:F27"/>
    <mergeCell ref="G27:I27"/>
    <mergeCell ref="D28:F30"/>
    <mergeCell ref="H28:I28"/>
    <mergeCell ref="H29:I30"/>
    <mergeCell ref="B28:C30"/>
    <mergeCell ref="B23:D24"/>
    <mergeCell ref="E23:E24"/>
    <mergeCell ref="F23:G24"/>
    <mergeCell ref="H23:H24"/>
    <mergeCell ref="I23:I24"/>
  </mergeCells>
  <phoneticPr fontId="4"/>
  <conditionalFormatting sqref="N24:N25 N27:O27 N29 N31 Q31">
    <cfRule type="expression" dxfId="2" priority="4">
      <formula>N24&lt;&gt;""</formula>
    </cfRule>
  </conditionalFormatting>
  <dataValidations count="4">
    <dataValidation imeMode="disabled" allowBlank="1" showInputMessage="1" showErrorMessage="1" promptTitle="E-mailアドレス（@より右側の部分）" prompt="分けて入力してください。_x000a_例） truck_hojokin@06.pacific-hojo.jpの場合は_x000a_「06.pacific-hojo.jp」を入力_x000a_" sqref="Q31:R31" xr:uid="{DEEACCD8-D5D1-469D-85D1-0C235F5FB1AB}"/>
    <dataValidation imeMode="disabled" allowBlank="1" showInputMessage="1" showErrorMessage="1" promptTitle="電話番号" prompt="ハイフン、スペース等は入れずに入力してください_x000a_例）000-1111-2222_x000a_　 →00011112222" sqref="N29" xr:uid="{85680844-8F13-4009-AA83-3C3787D5B4CD}"/>
    <dataValidation imeMode="disabled" allowBlank="1" showInputMessage="1" showErrorMessage="1" promptTitle="E-mailアドレス（@より左側の部分）" prompt="分けて入力してください。_x000a_例） truck_hojokin@06.pacific-hojo.jpの場合は_x000a_「truck_hojokin」を入力" sqref="N31:O31" xr:uid="{0AB48DFA-6415-47FE-A7A2-9D6C7DD4AB09}"/>
    <dataValidation imeMode="hiragana" allowBlank="1" showInputMessage="1" showErrorMessage="1" sqref="N24:P25 N27:P27" xr:uid="{CE88DC2A-BCEB-4888-B07F-DF28AF78FC10}"/>
  </dataValidations>
  <hyperlinks>
    <hyperlink ref="L10:P10" location="様式第１_別紙１!N6" display="補助金交付申請額を入力する（クリックすると入力シート_様式第1_別紙1へ移動します）" xr:uid="{7F63A4D2-466B-40C0-B345-3129C7D07860}"/>
    <hyperlink ref="L10:T10" location="'④様式第１_別紙１（申請額入力用）'!I5" display="補助金交付申請額を入力する（クリックすると入力シート_④様式第1_別紙1（申請額入力用）へ移動します）" xr:uid="{3DCC4200-48F3-4E9E-BD10-65ABBCE1C462}"/>
  </hyperlinks>
  <pageMargins left="0.7" right="0.7" top="0.75" bottom="0.75" header="0.3" footer="0.3"/>
  <pageSetup paperSize="9" fitToWidth="0" fitToHeight="0"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9C08-C744-40F6-948A-385D1FD8FF51}">
  <sheetPr codeName="Sheet6"/>
  <dimension ref="A1:AF520"/>
  <sheetViews>
    <sheetView showGridLines="0" workbookViewId="0">
      <selection activeCell="E13" sqref="E13"/>
    </sheetView>
  </sheetViews>
  <sheetFormatPr defaultRowHeight="15.75" outlineLevelRow="1" x14ac:dyDescent="0.15"/>
  <cols>
    <col min="1" max="1" width="0.75" style="5" customWidth="1"/>
    <col min="2" max="2" width="5.5" style="14" customWidth="1"/>
    <col min="3" max="3" width="8.625" style="14" customWidth="1"/>
    <col min="4" max="5" width="20.75" style="14" customWidth="1"/>
    <col min="6" max="6" width="5.75" style="14" customWidth="1"/>
    <col min="7" max="7" width="6.125" style="14" customWidth="1"/>
    <col min="8" max="8" width="4.375" style="14" customWidth="1"/>
    <col min="9" max="9" width="2.625" style="14" customWidth="1"/>
    <col min="10" max="10" width="4.375" style="14" customWidth="1"/>
    <col min="11" max="11" width="2.625" style="14" customWidth="1"/>
    <col min="12" max="12" width="4.375" style="14" customWidth="1"/>
    <col min="13" max="13" width="2.625" style="14" customWidth="1"/>
    <col min="14" max="14" width="0.75" style="5" customWidth="1"/>
    <col min="15" max="15" width="0.75" style="27" customWidth="1"/>
    <col min="16" max="16" width="3.75" style="48" customWidth="1"/>
    <col min="17" max="20" width="9" style="33"/>
    <col min="21" max="25" width="7" style="28" hidden="1" customWidth="1"/>
    <col min="30" max="32" width="9" style="112" hidden="1" customWidth="1"/>
  </cols>
  <sheetData>
    <row r="1" spans="2:32" ht="15.95" customHeight="1" x14ac:dyDescent="0.15">
      <c r="B1" s="13" t="s">
        <v>65</v>
      </c>
      <c r="O1" s="26"/>
      <c r="P1" s="48" t="s">
        <v>92</v>
      </c>
      <c r="AD1" s="112" t="s">
        <v>313</v>
      </c>
      <c r="AE1" s="112" t="s">
        <v>314</v>
      </c>
      <c r="AF1" s="112" t="s">
        <v>315</v>
      </c>
    </row>
    <row r="2" spans="2:32" ht="15.95" customHeight="1" x14ac:dyDescent="0.15">
      <c r="J2" s="693"/>
      <c r="K2" s="693"/>
      <c r="L2" s="693"/>
      <c r="M2" s="19"/>
      <c r="O2" s="26"/>
      <c r="P2" s="49" t="s">
        <v>439</v>
      </c>
      <c r="AD2" s="113" t="s">
        <v>276</v>
      </c>
      <c r="AE2" s="113">
        <v>1</v>
      </c>
      <c r="AF2" s="113" t="s">
        <v>279</v>
      </c>
    </row>
    <row r="3" spans="2:32" ht="15.95" customHeight="1" x14ac:dyDescent="0.15">
      <c r="G3" s="19" t="s">
        <v>51</v>
      </c>
      <c r="H3" s="12" t="str">
        <f>①様式第１_本紙!K3</f>
        <v/>
      </c>
      <c r="I3" s="19" t="s">
        <v>52</v>
      </c>
      <c r="J3" s="12" t="str">
        <f>①様式第１_本紙!M3</f>
        <v/>
      </c>
      <c r="K3" s="19" t="s">
        <v>53</v>
      </c>
      <c r="L3" s="12" t="str">
        <f>①様式第１_本紙!O3</f>
        <v/>
      </c>
      <c r="M3" s="19" t="s">
        <v>54</v>
      </c>
      <c r="O3" s="26"/>
      <c r="P3" s="31" t="s">
        <v>102</v>
      </c>
      <c r="AD3" s="113" t="s">
        <v>277</v>
      </c>
      <c r="AE3" s="113">
        <v>2</v>
      </c>
      <c r="AF3" s="113" t="s">
        <v>280</v>
      </c>
    </row>
    <row r="4" spans="2:32" ht="15.95" customHeight="1" x14ac:dyDescent="0.15">
      <c r="B4" s="13" t="s">
        <v>64</v>
      </c>
      <c r="O4" s="26"/>
      <c r="AD4" s="112" t="s">
        <v>278</v>
      </c>
      <c r="AE4" s="113">
        <v>3</v>
      </c>
    </row>
    <row r="5" spans="2:32" ht="15.95" customHeight="1" x14ac:dyDescent="0.15">
      <c r="O5" s="26"/>
      <c r="P5" s="48" t="s">
        <v>456</v>
      </c>
      <c r="AE5" s="113">
        <v>4</v>
      </c>
    </row>
    <row r="6" spans="2:32" ht="15.95" customHeight="1" x14ac:dyDescent="0.15">
      <c r="B6" s="682" t="s">
        <v>55</v>
      </c>
      <c r="C6" s="682"/>
      <c r="D6" s="682"/>
      <c r="E6" s="682"/>
      <c r="F6" s="682"/>
      <c r="G6" s="682"/>
      <c r="H6" s="682"/>
      <c r="I6" s="682"/>
      <c r="J6" s="682"/>
      <c r="K6" s="682"/>
      <c r="L6" s="682"/>
      <c r="M6" s="682"/>
      <c r="O6" s="26"/>
      <c r="P6" s="50" t="s">
        <v>200</v>
      </c>
      <c r="AE6" s="113">
        <v>5</v>
      </c>
    </row>
    <row r="7" spans="2:32" ht="32.1" customHeight="1" x14ac:dyDescent="0.15">
      <c r="B7" s="694" t="str">
        <f>①様式第１_本紙!I11</f>
        <v/>
      </c>
      <c r="C7" s="695"/>
      <c r="D7" s="695"/>
      <c r="E7" s="695"/>
      <c r="F7" s="695"/>
      <c r="G7" s="695"/>
      <c r="H7" s="695"/>
      <c r="I7" s="695"/>
      <c r="J7" s="695"/>
      <c r="K7" s="695"/>
      <c r="L7" s="695"/>
      <c r="M7" s="696"/>
      <c r="O7" s="26"/>
      <c r="AE7" s="113">
        <v>6</v>
      </c>
    </row>
    <row r="8" spans="2:32" ht="15.95" customHeight="1" x14ac:dyDescent="0.15">
      <c r="F8" s="13"/>
      <c r="G8" s="693"/>
      <c r="H8" s="693"/>
      <c r="I8" s="693"/>
      <c r="J8" s="693"/>
      <c r="K8" s="693"/>
      <c r="L8" s="693"/>
      <c r="M8" s="693"/>
      <c r="O8" s="26"/>
      <c r="AE8" s="113">
        <v>7</v>
      </c>
    </row>
    <row r="9" spans="2:32" ht="15.95" customHeight="1" x14ac:dyDescent="0.15">
      <c r="B9" s="682" t="s">
        <v>56</v>
      </c>
      <c r="C9" s="682"/>
      <c r="D9" s="682" t="s">
        <v>57</v>
      </c>
      <c r="E9" s="682" t="s">
        <v>58</v>
      </c>
      <c r="F9" s="638" t="s">
        <v>59</v>
      </c>
      <c r="G9" s="638"/>
      <c r="H9" s="638"/>
      <c r="I9" s="638"/>
      <c r="J9" s="638"/>
      <c r="K9" s="638"/>
      <c r="L9" s="682" t="s">
        <v>60</v>
      </c>
      <c r="M9" s="682"/>
      <c r="O9" s="26"/>
      <c r="V9" s="28" t="s">
        <v>105</v>
      </c>
      <c r="AE9" s="113">
        <v>8</v>
      </c>
    </row>
    <row r="10" spans="2:32" ht="15.95" hidden="1" customHeight="1" x14ac:dyDescent="0.15">
      <c r="B10" s="682"/>
      <c r="C10" s="682"/>
      <c r="D10" s="682"/>
      <c r="E10" s="682"/>
      <c r="F10" s="638"/>
      <c r="G10" s="638"/>
      <c r="H10" s="638"/>
      <c r="I10" s="638"/>
      <c r="J10" s="638"/>
      <c r="K10" s="638"/>
      <c r="L10" s="682"/>
      <c r="M10" s="682"/>
      <c r="O10" s="26"/>
      <c r="V10" s="28">
        <f>SUM(V13:V27)</f>
        <v>0</v>
      </c>
      <c r="AE10" s="113">
        <v>9</v>
      </c>
    </row>
    <row r="11" spans="2:32" ht="15.95" customHeight="1" x14ac:dyDescent="0.15">
      <c r="B11" s="682"/>
      <c r="C11" s="682"/>
      <c r="D11" s="682"/>
      <c r="E11" s="682"/>
      <c r="F11" s="682" t="s">
        <v>531</v>
      </c>
      <c r="G11" s="682" t="s">
        <v>61</v>
      </c>
      <c r="H11" s="682" t="s">
        <v>62</v>
      </c>
      <c r="I11" s="682"/>
      <c r="J11" s="682" t="s">
        <v>63</v>
      </c>
      <c r="K11" s="682"/>
      <c r="L11" s="682"/>
      <c r="M11" s="682"/>
      <c r="O11" s="26"/>
      <c r="AE11" s="113">
        <v>10</v>
      </c>
    </row>
    <row r="12" spans="2:32" ht="15.95" hidden="1" customHeight="1" x14ac:dyDescent="0.15">
      <c r="B12" s="682"/>
      <c r="C12" s="682"/>
      <c r="D12" s="682"/>
      <c r="E12" s="682"/>
      <c r="F12" s="682"/>
      <c r="G12" s="682"/>
      <c r="H12" s="682"/>
      <c r="I12" s="682"/>
      <c r="J12" s="682"/>
      <c r="K12" s="682"/>
      <c r="L12" s="682"/>
      <c r="M12" s="682"/>
      <c r="O12" s="26"/>
      <c r="V12" s="28" t="s">
        <v>106</v>
      </c>
      <c r="AE12" s="113">
        <v>11</v>
      </c>
    </row>
    <row r="13" spans="2:32" ht="32.1" customHeight="1" x14ac:dyDescent="0.15">
      <c r="B13" s="697" t="str">
        <f>中間シート!E24</f>
        <v/>
      </c>
      <c r="C13" s="698"/>
      <c r="D13" s="21" t="str">
        <f>中間シート!E25&amp;" "&amp;中間シート!E26</f>
        <v xml:space="preserve"> </v>
      </c>
      <c r="E13" s="355"/>
      <c r="F13" s="353"/>
      <c r="G13" s="354"/>
      <c r="H13" s="690"/>
      <c r="I13" s="691"/>
      <c r="J13" s="690"/>
      <c r="K13" s="691"/>
      <c r="L13" s="692"/>
      <c r="M13" s="692"/>
      <c r="O13" s="26"/>
      <c r="P13" s="29" t="str">
        <f>W13&amp;X13&amp;Y13</f>
        <v>←入力　 （氏名カナ～性別）</v>
      </c>
      <c r="U13" s="28">
        <v>1</v>
      </c>
      <c r="V13" s="28">
        <f>IF(AND(E13&lt;&gt;"",F13&lt;&gt;"",G13&lt;&gt;"",H13&lt;&gt;"",J13&lt;&gt;"",L13&lt;&gt;""),1,0)</f>
        <v>0</v>
      </c>
      <c r="W13" s="28" t="str">
        <f>IF(V13=1,"○","←")</f>
        <v>←</v>
      </c>
      <c r="X13" s="28" t="str">
        <f>IF(W13="○","入力済","入力　 ")</f>
        <v xml:space="preserve">入力　 </v>
      </c>
      <c r="Y13" s="28" t="s">
        <v>103</v>
      </c>
      <c r="AE13" s="113">
        <v>12</v>
      </c>
    </row>
    <row r="14" spans="2:32" ht="32.1" customHeight="1" x14ac:dyDescent="0.15">
      <c r="B14" s="688"/>
      <c r="C14" s="689"/>
      <c r="D14" s="355"/>
      <c r="E14" s="355"/>
      <c r="F14" s="353"/>
      <c r="G14" s="354"/>
      <c r="H14" s="690"/>
      <c r="I14" s="691"/>
      <c r="J14" s="690"/>
      <c r="K14" s="691"/>
      <c r="L14" s="692"/>
      <c r="M14" s="692"/>
      <c r="O14" s="26"/>
      <c r="P14" s="29" t="str">
        <f>IF(W14="","",W14&amp;X14&amp;Y14)</f>
        <v/>
      </c>
      <c r="U14" s="28">
        <v>2</v>
      </c>
      <c r="V14" s="28">
        <f t="shared" ref="V14:V27" si="0">IF(AND(B14&lt;&gt;"",D14&lt;&gt;"",E14&lt;&gt;"",F14&lt;&gt;"",G14&lt;&gt;"",H14&lt;&gt;"",J14&lt;&gt;"",L14&lt;&gt;""),1,0)</f>
        <v>0</v>
      </c>
      <c r="W14" s="28" t="str">
        <f>IF(V13=0,"",IF(V14=1,"○","←"))</f>
        <v/>
      </c>
      <c r="X14" s="28" t="str">
        <f t="shared" ref="X14:X42" si="1">IF(W14="○","入力済","入力　 ")</f>
        <v xml:space="preserve">入力　 </v>
      </c>
      <c r="Y14" s="28" t="s">
        <v>104</v>
      </c>
      <c r="AE14" s="113">
        <v>13</v>
      </c>
    </row>
    <row r="15" spans="2:32" ht="32.1" customHeight="1" x14ac:dyDescent="0.15">
      <c r="B15" s="688"/>
      <c r="C15" s="689"/>
      <c r="D15" s="355"/>
      <c r="E15" s="355"/>
      <c r="F15" s="353"/>
      <c r="G15" s="354"/>
      <c r="H15" s="690"/>
      <c r="I15" s="691"/>
      <c r="J15" s="690"/>
      <c r="K15" s="691"/>
      <c r="L15" s="692"/>
      <c r="M15" s="692"/>
      <c r="O15" s="26"/>
      <c r="P15" s="29" t="str">
        <f t="shared" ref="P15:P41" si="2">IF(W15="","",W15&amp;X15&amp;Y15)</f>
        <v/>
      </c>
      <c r="U15" s="28">
        <v>3</v>
      </c>
      <c r="V15" s="28">
        <f t="shared" si="0"/>
        <v>0</v>
      </c>
      <c r="W15" s="28" t="str">
        <f t="shared" ref="W15:W42" si="3">IF(V14=0,"",IF(V15=1,"○","←"))</f>
        <v/>
      </c>
      <c r="X15" s="28" t="str">
        <f t="shared" si="1"/>
        <v xml:space="preserve">入力　 </v>
      </c>
      <c r="Y15" s="28" t="s">
        <v>104</v>
      </c>
      <c r="AE15" s="113">
        <v>14</v>
      </c>
    </row>
    <row r="16" spans="2:32" ht="32.1" customHeight="1" x14ac:dyDescent="0.15">
      <c r="B16" s="688"/>
      <c r="C16" s="689"/>
      <c r="D16" s="355"/>
      <c r="E16" s="355"/>
      <c r="F16" s="353"/>
      <c r="G16" s="354"/>
      <c r="H16" s="690"/>
      <c r="I16" s="691"/>
      <c r="J16" s="690"/>
      <c r="K16" s="691"/>
      <c r="L16" s="692"/>
      <c r="M16" s="692"/>
      <c r="O16" s="26"/>
      <c r="P16" s="29" t="str">
        <f t="shared" si="2"/>
        <v/>
      </c>
      <c r="U16" s="28">
        <v>4</v>
      </c>
      <c r="V16" s="28">
        <f t="shared" si="0"/>
        <v>0</v>
      </c>
      <c r="W16" s="28" t="str">
        <f t="shared" si="3"/>
        <v/>
      </c>
      <c r="X16" s="28" t="str">
        <f t="shared" si="1"/>
        <v xml:space="preserve">入力　 </v>
      </c>
      <c r="Y16" s="28" t="s">
        <v>104</v>
      </c>
      <c r="AE16" s="113">
        <v>15</v>
      </c>
    </row>
    <row r="17" spans="2:31" ht="32.1" customHeight="1" x14ac:dyDescent="0.15">
      <c r="B17" s="688"/>
      <c r="C17" s="689"/>
      <c r="D17" s="355"/>
      <c r="E17" s="355"/>
      <c r="F17" s="353"/>
      <c r="G17" s="354"/>
      <c r="H17" s="690"/>
      <c r="I17" s="691"/>
      <c r="J17" s="690"/>
      <c r="K17" s="691"/>
      <c r="L17" s="692"/>
      <c r="M17" s="692"/>
      <c r="O17" s="26"/>
      <c r="P17" s="29" t="str">
        <f t="shared" si="2"/>
        <v/>
      </c>
      <c r="U17" s="28">
        <v>5</v>
      </c>
      <c r="V17" s="28">
        <f t="shared" si="0"/>
        <v>0</v>
      </c>
      <c r="W17" s="28" t="str">
        <f t="shared" si="3"/>
        <v/>
      </c>
      <c r="X17" s="28" t="str">
        <f t="shared" si="1"/>
        <v xml:space="preserve">入力　 </v>
      </c>
      <c r="Y17" s="28" t="s">
        <v>104</v>
      </c>
      <c r="AE17" s="113">
        <v>16</v>
      </c>
    </row>
    <row r="18" spans="2:31" ht="32.1" customHeight="1" x14ac:dyDescent="0.15">
      <c r="B18" s="688"/>
      <c r="C18" s="689"/>
      <c r="D18" s="355"/>
      <c r="E18" s="355"/>
      <c r="F18" s="353"/>
      <c r="G18" s="354"/>
      <c r="H18" s="690"/>
      <c r="I18" s="691"/>
      <c r="J18" s="690"/>
      <c r="K18" s="691"/>
      <c r="L18" s="692"/>
      <c r="M18" s="692"/>
      <c r="O18" s="26"/>
      <c r="P18" s="29" t="str">
        <f t="shared" si="2"/>
        <v/>
      </c>
      <c r="U18" s="28">
        <v>6</v>
      </c>
      <c r="V18" s="28">
        <f t="shared" si="0"/>
        <v>0</v>
      </c>
      <c r="W18" s="28" t="str">
        <f t="shared" si="3"/>
        <v/>
      </c>
      <c r="X18" s="28" t="str">
        <f t="shared" si="1"/>
        <v xml:space="preserve">入力　 </v>
      </c>
      <c r="Y18" s="28" t="s">
        <v>104</v>
      </c>
      <c r="AE18" s="113">
        <v>17</v>
      </c>
    </row>
    <row r="19" spans="2:31" ht="32.1" customHeight="1" x14ac:dyDescent="0.15">
      <c r="B19" s="688"/>
      <c r="C19" s="689"/>
      <c r="D19" s="355"/>
      <c r="E19" s="355"/>
      <c r="F19" s="353"/>
      <c r="G19" s="354"/>
      <c r="H19" s="690"/>
      <c r="I19" s="691"/>
      <c r="J19" s="690"/>
      <c r="K19" s="691"/>
      <c r="L19" s="692"/>
      <c r="M19" s="692"/>
      <c r="O19" s="26"/>
      <c r="P19" s="29" t="str">
        <f t="shared" si="2"/>
        <v/>
      </c>
      <c r="U19" s="28">
        <v>7</v>
      </c>
      <c r="V19" s="28">
        <f t="shared" si="0"/>
        <v>0</v>
      </c>
      <c r="W19" s="28" t="str">
        <f t="shared" si="3"/>
        <v/>
      </c>
      <c r="X19" s="28" t="str">
        <f t="shared" si="1"/>
        <v xml:space="preserve">入力　 </v>
      </c>
      <c r="Y19" s="28" t="s">
        <v>104</v>
      </c>
      <c r="AE19" s="113">
        <v>18</v>
      </c>
    </row>
    <row r="20" spans="2:31" ht="32.1" customHeight="1" x14ac:dyDescent="0.15">
      <c r="B20" s="688"/>
      <c r="C20" s="689"/>
      <c r="D20" s="355"/>
      <c r="E20" s="355"/>
      <c r="F20" s="353"/>
      <c r="G20" s="354"/>
      <c r="H20" s="690"/>
      <c r="I20" s="691"/>
      <c r="J20" s="690"/>
      <c r="K20" s="691"/>
      <c r="L20" s="692"/>
      <c r="M20" s="692"/>
      <c r="O20" s="26"/>
      <c r="P20" s="29" t="str">
        <f t="shared" si="2"/>
        <v/>
      </c>
      <c r="U20" s="28">
        <v>8</v>
      </c>
      <c r="V20" s="28">
        <f t="shared" si="0"/>
        <v>0</v>
      </c>
      <c r="W20" s="28" t="str">
        <f t="shared" si="3"/>
        <v/>
      </c>
      <c r="X20" s="28" t="str">
        <f t="shared" si="1"/>
        <v xml:space="preserve">入力　 </v>
      </c>
      <c r="Y20" s="28" t="s">
        <v>104</v>
      </c>
      <c r="AE20" s="113">
        <v>19</v>
      </c>
    </row>
    <row r="21" spans="2:31" ht="32.1" customHeight="1" x14ac:dyDescent="0.15">
      <c r="B21" s="688"/>
      <c r="C21" s="689"/>
      <c r="D21" s="355"/>
      <c r="E21" s="355"/>
      <c r="F21" s="353"/>
      <c r="G21" s="354"/>
      <c r="H21" s="690"/>
      <c r="I21" s="691"/>
      <c r="J21" s="690"/>
      <c r="K21" s="691"/>
      <c r="L21" s="692"/>
      <c r="M21" s="692"/>
      <c r="O21" s="26"/>
      <c r="P21" s="29" t="str">
        <f t="shared" si="2"/>
        <v/>
      </c>
      <c r="U21" s="28">
        <v>9</v>
      </c>
      <c r="V21" s="28">
        <f t="shared" si="0"/>
        <v>0</v>
      </c>
      <c r="W21" s="28" t="str">
        <f t="shared" si="3"/>
        <v/>
      </c>
      <c r="X21" s="28" t="str">
        <f t="shared" si="1"/>
        <v xml:space="preserve">入力　 </v>
      </c>
      <c r="Y21" s="28" t="s">
        <v>104</v>
      </c>
      <c r="AE21" s="113">
        <v>20</v>
      </c>
    </row>
    <row r="22" spans="2:31" ht="32.1" customHeight="1" x14ac:dyDescent="0.15">
      <c r="B22" s="688"/>
      <c r="C22" s="689"/>
      <c r="D22" s="355"/>
      <c r="E22" s="355"/>
      <c r="F22" s="353"/>
      <c r="G22" s="354"/>
      <c r="H22" s="690"/>
      <c r="I22" s="691"/>
      <c r="J22" s="690"/>
      <c r="K22" s="691"/>
      <c r="L22" s="692"/>
      <c r="M22" s="692"/>
      <c r="O22" s="26"/>
      <c r="P22" s="29" t="str">
        <f t="shared" si="2"/>
        <v/>
      </c>
      <c r="U22" s="28">
        <v>10</v>
      </c>
      <c r="V22" s="28">
        <f t="shared" si="0"/>
        <v>0</v>
      </c>
      <c r="W22" s="28" t="str">
        <f t="shared" si="3"/>
        <v/>
      </c>
      <c r="X22" s="28" t="str">
        <f t="shared" si="1"/>
        <v xml:space="preserve">入力　 </v>
      </c>
      <c r="Y22" s="28" t="s">
        <v>104</v>
      </c>
      <c r="AE22" s="113">
        <v>21</v>
      </c>
    </row>
    <row r="23" spans="2:31" ht="32.1" customHeight="1" x14ac:dyDescent="0.15">
      <c r="B23" s="688"/>
      <c r="C23" s="689"/>
      <c r="D23" s="355"/>
      <c r="E23" s="355"/>
      <c r="F23" s="353"/>
      <c r="G23" s="354"/>
      <c r="H23" s="690"/>
      <c r="I23" s="691"/>
      <c r="J23" s="690"/>
      <c r="K23" s="691"/>
      <c r="L23" s="692"/>
      <c r="M23" s="692"/>
      <c r="O23" s="26"/>
      <c r="P23" s="29" t="str">
        <f t="shared" si="2"/>
        <v/>
      </c>
      <c r="U23" s="28">
        <v>11</v>
      </c>
      <c r="V23" s="28">
        <f t="shared" si="0"/>
        <v>0</v>
      </c>
      <c r="W23" s="28" t="str">
        <f t="shared" si="3"/>
        <v/>
      </c>
      <c r="X23" s="28" t="str">
        <f t="shared" si="1"/>
        <v xml:space="preserve">入力　 </v>
      </c>
      <c r="Y23" s="28" t="s">
        <v>104</v>
      </c>
      <c r="AE23" s="113">
        <v>22</v>
      </c>
    </row>
    <row r="24" spans="2:31" ht="32.1" customHeight="1" x14ac:dyDescent="0.15">
      <c r="B24" s="688"/>
      <c r="C24" s="689"/>
      <c r="D24" s="355"/>
      <c r="E24" s="355"/>
      <c r="F24" s="353"/>
      <c r="G24" s="354"/>
      <c r="H24" s="690"/>
      <c r="I24" s="691"/>
      <c r="J24" s="690"/>
      <c r="K24" s="691"/>
      <c r="L24" s="692"/>
      <c r="M24" s="692"/>
      <c r="O24" s="26"/>
      <c r="P24" s="29" t="str">
        <f t="shared" si="2"/>
        <v/>
      </c>
      <c r="U24" s="28">
        <v>12</v>
      </c>
      <c r="V24" s="28">
        <f t="shared" si="0"/>
        <v>0</v>
      </c>
      <c r="W24" s="28" t="str">
        <f t="shared" si="3"/>
        <v/>
      </c>
      <c r="X24" s="28" t="str">
        <f t="shared" si="1"/>
        <v xml:space="preserve">入力　 </v>
      </c>
      <c r="Y24" s="28" t="s">
        <v>104</v>
      </c>
      <c r="AE24" s="113">
        <v>23</v>
      </c>
    </row>
    <row r="25" spans="2:31" ht="32.1" customHeight="1" x14ac:dyDescent="0.15">
      <c r="B25" s="688"/>
      <c r="C25" s="689"/>
      <c r="D25" s="355"/>
      <c r="E25" s="355"/>
      <c r="F25" s="353"/>
      <c r="G25" s="354"/>
      <c r="H25" s="690"/>
      <c r="I25" s="691"/>
      <c r="J25" s="690"/>
      <c r="K25" s="691"/>
      <c r="L25" s="692"/>
      <c r="M25" s="692"/>
      <c r="O25" s="26"/>
      <c r="P25" s="29" t="str">
        <f t="shared" si="2"/>
        <v/>
      </c>
      <c r="U25" s="28">
        <v>13</v>
      </c>
      <c r="V25" s="28">
        <f t="shared" si="0"/>
        <v>0</v>
      </c>
      <c r="W25" s="28" t="str">
        <f t="shared" si="3"/>
        <v/>
      </c>
      <c r="X25" s="28" t="str">
        <f t="shared" si="1"/>
        <v xml:space="preserve">入力　 </v>
      </c>
      <c r="Y25" s="28" t="s">
        <v>104</v>
      </c>
      <c r="AE25" s="113">
        <v>24</v>
      </c>
    </row>
    <row r="26" spans="2:31" ht="32.1" customHeight="1" x14ac:dyDescent="0.15">
      <c r="B26" s="688"/>
      <c r="C26" s="689"/>
      <c r="D26" s="355"/>
      <c r="E26" s="355"/>
      <c r="F26" s="353"/>
      <c r="G26" s="354"/>
      <c r="H26" s="690"/>
      <c r="I26" s="691"/>
      <c r="J26" s="690"/>
      <c r="K26" s="691"/>
      <c r="L26" s="692"/>
      <c r="M26" s="692"/>
      <c r="O26" s="26"/>
      <c r="P26" s="29" t="str">
        <f t="shared" si="2"/>
        <v/>
      </c>
      <c r="U26" s="28">
        <v>14</v>
      </c>
      <c r="V26" s="28">
        <f t="shared" si="0"/>
        <v>0</v>
      </c>
      <c r="W26" s="28" t="str">
        <f t="shared" si="3"/>
        <v/>
      </c>
      <c r="X26" s="28" t="str">
        <f t="shared" si="1"/>
        <v xml:space="preserve">入力　 </v>
      </c>
      <c r="Y26" s="28" t="s">
        <v>104</v>
      </c>
      <c r="AE26" s="113">
        <v>25</v>
      </c>
    </row>
    <row r="27" spans="2:31" ht="32.1" customHeight="1" x14ac:dyDescent="0.15">
      <c r="B27" s="688"/>
      <c r="C27" s="689"/>
      <c r="D27" s="355"/>
      <c r="E27" s="355"/>
      <c r="F27" s="353"/>
      <c r="G27" s="354"/>
      <c r="H27" s="690"/>
      <c r="I27" s="691"/>
      <c r="J27" s="690"/>
      <c r="K27" s="691"/>
      <c r="L27" s="692"/>
      <c r="M27" s="692"/>
      <c r="O27" s="26"/>
      <c r="P27" s="29" t="str">
        <f t="shared" si="2"/>
        <v/>
      </c>
      <c r="U27" s="28">
        <v>15</v>
      </c>
      <c r="V27" s="28">
        <f t="shared" si="0"/>
        <v>0</v>
      </c>
      <c r="W27" s="28" t="str">
        <f t="shared" si="3"/>
        <v/>
      </c>
      <c r="X27" s="28" t="str">
        <f t="shared" si="1"/>
        <v xml:space="preserve">入力　 </v>
      </c>
      <c r="Y27" s="28" t="s">
        <v>104</v>
      </c>
      <c r="AE27" s="113">
        <v>26</v>
      </c>
    </row>
    <row r="28" spans="2:31" ht="32.1" hidden="1" customHeight="1" outlineLevel="1" x14ac:dyDescent="0.15">
      <c r="B28" s="688"/>
      <c r="C28" s="689"/>
      <c r="D28" s="355"/>
      <c r="E28" s="355"/>
      <c r="F28" s="353"/>
      <c r="G28" s="354"/>
      <c r="H28" s="690"/>
      <c r="I28" s="691"/>
      <c r="J28" s="690"/>
      <c r="K28" s="691"/>
      <c r="L28" s="692"/>
      <c r="M28" s="692"/>
      <c r="O28" s="26"/>
      <c r="P28" s="29" t="str">
        <f t="shared" si="2"/>
        <v/>
      </c>
      <c r="U28" s="28">
        <v>16</v>
      </c>
      <c r="V28" s="28">
        <f t="shared" ref="V28:V42" si="4">IF(AND(B28&lt;&gt;"",D28&lt;&gt;"",E28&lt;&gt;"",F28&lt;&gt;"",G28&lt;&gt;"",H28&lt;&gt;"",J28&lt;&gt;"",L28&lt;&gt;""),1,0)</f>
        <v>0</v>
      </c>
      <c r="W28" s="28" t="str">
        <f t="shared" si="3"/>
        <v/>
      </c>
      <c r="X28" s="28" t="str">
        <f t="shared" si="1"/>
        <v xml:space="preserve">入力　 </v>
      </c>
      <c r="Y28" s="28" t="s">
        <v>104</v>
      </c>
      <c r="AE28" s="113">
        <v>27</v>
      </c>
    </row>
    <row r="29" spans="2:31" ht="32.1" hidden="1" customHeight="1" outlineLevel="1" x14ac:dyDescent="0.15">
      <c r="B29" s="688"/>
      <c r="C29" s="689"/>
      <c r="D29" s="355"/>
      <c r="E29" s="355"/>
      <c r="F29" s="353"/>
      <c r="G29" s="354"/>
      <c r="H29" s="690"/>
      <c r="I29" s="691"/>
      <c r="J29" s="690"/>
      <c r="K29" s="691"/>
      <c r="L29" s="692"/>
      <c r="M29" s="692"/>
      <c r="O29" s="26"/>
      <c r="P29" s="29" t="str">
        <f t="shared" si="2"/>
        <v/>
      </c>
      <c r="U29" s="28">
        <v>17</v>
      </c>
      <c r="V29" s="28">
        <f t="shared" si="4"/>
        <v>0</v>
      </c>
      <c r="W29" s="28" t="str">
        <f t="shared" si="3"/>
        <v/>
      </c>
      <c r="X29" s="28" t="str">
        <f t="shared" si="1"/>
        <v xml:space="preserve">入力　 </v>
      </c>
      <c r="Y29" s="28" t="s">
        <v>104</v>
      </c>
      <c r="AE29" s="113">
        <v>28</v>
      </c>
    </row>
    <row r="30" spans="2:31" ht="32.1" hidden="1" customHeight="1" outlineLevel="1" x14ac:dyDescent="0.15">
      <c r="B30" s="688"/>
      <c r="C30" s="689"/>
      <c r="D30" s="355"/>
      <c r="E30" s="355"/>
      <c r="F30" s="353"/>
      <c r="G30" s="354"/>
      <c r="H30" s="690"/>
      <c r="I30" s="691"/>
      <c r="J30" s="690"/>
      <c r="K30" s="691"/>
      <c r="L30" s="692"/>
      <c r="M30" s="692"/>
      <c r="O30" s="26"/>
      <c r="P30" s="29" t="str">
        <f t="shared" si="2"/>
        <v/>
      </c>
      <c r="U30" s="28">
        <v>18</v>
      </c>
      <c r="V30" s="28">
        <f t="shared" si="4"/>
        <v>0</v>
      </c>
      <c r="W30" s="28" t="str">
        <f t="shared" si="3"/>
        <v/>
      </c>
      <c r="X30" s="28" t="str">
        <f t="shared" si="1"/>
        <v xml:space="preserve">入力　 </v>
      </c>
      <c r="Y30" s="28" t="s">
        <v>104</v>
      </c>
      <c r="AE30" s="113">
        <v>29</v>
      </c>
    </row>
    <row r="31" spans="2:31" ht="32.1" hidden="1" customHeight="1" outlineLevel="1" x14ac:dyDescent="0.15">
      <c r="B31" s="688"/>
      <c r="C31" s="689"/>
      <c r="D31" s="355"/>
      <c r="E31" s="355"/>
      <c r="F31" s="353"/>
      <c r="G31" s="354"/>
      <c r="H31" s="690"/>
      <c r="I31" s="691"/>
      <c r="J31" s="690"/>
      <c r="K31" s="691"/>
      <c r="L31" s="692"/>
      <c r="M31" s="692"/>
      <c r="O31" s="26"/>
      <c r="P31" s="29" t="str">
        <f t="shared" si="2"/>
        <v/>
      </c>
      <c r="U31" s="28">
        <v>19</v>
      </c>
      <c r="V31" s="28">
        <f t="shared" si="4"/>
        <v>0</v>
      </c>
      <c r="W31" s="28" t="str">
        <f t="shared" si="3"/>
        <v/>
      </c>
      <c r="X31" s="28" t="str">
        <f t="shared" si="1"/>
        <v xml:space="preserve">入力　 </v>
      </c>
      <c r="Y31" s="28" t="s">
        <v>104</v>
      </c>
      <c r="AE31" s="113">
        <v>30</v>
      </c>
    </row>
    <row r="32" spans="2:31" ht="32.1" hidden="1" customHeight="1" outlineLevel="1" x14ac:dyDescent="0.15">
      <c r="B32" s="688"/>
      <c r="C32" s="689"/>
      <c r="D32" s="355"/>
      <c r="E32" s="355"/>
      <c r="F32" s="353"/>
      <c r="G32" s="354"/>
      <c r="H32" s="690"/>
      <c r="I32" s="691"/>
      <c r="J32" s="690"/>
      <c r="K32" s="691"/>
      <c r="L32" s="692"/>
      <c r="M32" s="692"/>
      <c r="O32" s="26"/>
      <c r="P32" s="29" t="str">
        <f t="shared" si="2"/>
        <v/>
      </c>
      <c r="U32" s="28">
        <v>20</v>
      </c>
      <c r="V32" s="28">
        <f t="shared" si="4"/>
        <v>0</v>
      </c>
      <c r="W32" s="28" t="str">
        <f t="shared" si="3"/>
        <v/>
      </c>
      <c r="X32" s="28" t="str">
        <f t="shared" si="1"/>
        <v xml:space="preserve">入力　 </v>
      </c>
      <c r="Y32" s="28" t="s">
        <v>104</v>
      </c>
      <c r="AE32" s="113">
        <v>31</v>
      </c>
    </row>
    <row r="33" spans="2:31" ht="32.1" hidden="1" customHeight="1" outlineLevel="1" x14ac:dyDescent="0.15">
      <c r="B33" s="688"/>
      <c r="C33" s="689"/>
      <c r="D33" s="355"/>
      <c r="E33" s="355"/>
      <c r="F33" s="353"/>
      <c r="G33" s="354"/>
      <c r="H33" s="690"/>
      <c r="I33" s="691"/>
      <c r="J33" s="690"/>
      <c r="K33" s="691"/>
      <c r="L33" s="692"/>
      <c r="M33" s="692"/>
      <c r="O33" s="26"/>
      <c r="P33" s="29" t="str">
        <f t="shared" si="2"/>
        <v/>
      </c>
      <c r="U33" s="28">
        <v>21</v>
      </c>
      <c r="V33" s="28">
        <f t="shared" si="4"/>
        <v>0</v>
      </c>
      <c r="W33" s="28" t="str">
        <f t="shared" si="3"/>
        <v/>
      </c>
      <c r="X33" s="28" t="str">
        <f t="shared" si="1"/>
        <v xml:space="preserve">入力　 </v>
      </c>
      <c r="Y33" s="28" t="s">
        <v>104</v>
      </c>
      <c r="AE33" s="113">
        <v>32</v>
      </c>
    </row>
    <row r="34" spans="2:31" ht="32.1" hidden="1" customHeight="1" outlineLevel="1" x14ac:dyDescent="0.15">
      <c r="B34" s="688"/>
      <c r="C34" s="689"/>
      <c r="D34" s="355"/>
      <c r="E34" s="355"/>
      <c r="F34" s="353"/>
      <c r="G34" s="354"/>
      <c r="H34" s="690"/>
      <c r="I34" s="691"/>
      <c r="J34" s="690"/>
      <c r="K34" s="691"/>
      <c r="L34" s="692"/>
      <c r="M34" s="692"/>
      <c r="O34" s="26"/>
      <c r="P34" s="29" t="str">
        <f t="shared" si="2"/>
        <v/>
      </c>
      <c r="U34" s="28">
        <v>22</v>
      </c>
      <c r="V34" s="28">
        <f t="shared" si="4"/>
        <v>0</v>
      </c>
      <c r="W34" s="28" t="str">
        <f t="shared" si="3"/>
        <v/>
      </c>
      <c r="X34" s="28" t="str">
        <f t="shared" si="1"/>
        <v xml:space="preserve">入力　 </v>
      </c>
      <c r="Y34" s="28" t="s">
        <v>104</v>
      </c>
      <c r="AE34" s="113">
        <v>33</v>
      </c>
    </row>
    <row r="35" spans="2:31" ht="32.1" hidden="1" customHeight="1" outlineLevel="1" x14ac:dyDescent="0.15">
      <c r="B35" s="688"/>
      <c r="C35" s="689"/>
      <c r="D35" s="355"/>
      <c r="E35" s="355"/>
      <c r="F35" s="353"/>
      <c r="G35" s="354"/>
      <c r="H35" s="690"/>
      <c r="I35" s="691"/>
      <c r="J35" s="690"/>
      <c r="K35" s="691"/>
      <c r="L35" s="692"/>
      <c r="M35" s="692"/>
      <c r="O35" s="26"/>
      <c r="P35" s="29" t="str">
        <f t="shared" si="2"/>
        <v/>
      </c>
      <c r="U35" s="28">
        <v>23</v>
      </c>
      <c r="V35" s="28">
        <f t="shared" si="4"/>
        <v>0</v>
      </c>
      <c r="W35" s="28" t="str">
        <f t="shared" si="3"/>
        <v/>
      </c>
      <c r="X35" s="28" t="str">
        <f t="shared" si="1"/>
        <v xml:space="preserve">入力　 </v>
      </c>
      <c r="Y35" s="28" t="s">
        <v>104</v>
      </c>
      <c r="AE35" s="113">
        <v>34</v>
      </c>
    </row>
    <row r="36" spans="2:31" ht="32.1" hidden="1" customHeight="1" outlineLevel="1" x14ac:dyDescent="0.15">
      <c r="B36" s="688"/>
      <c r="C36" s="689"/>
      <c r="D36" s="355"/>
      <c r="E36" s="355"/>
      <c r="F36" s="353"/>
      <c r="G36" s="354"/>
      <c r="H36" s="690"/>
      <c r="I36" s="691"/>
      <c r="J36" s="690"/>
      <c r="K36" s="691"/>
      <c r="L36" s="692"/>
      <c r="M36" s="692"/>
      <c r="O36" s="26"/>
      <c r="P36" s="29" t="str">
        <f t="shared" si="2"/>
        <v/>
      </c>
      <c r="U36" s="28">
        <v>24</v>
      </c>
      <c r="V36" s="28">
        <f t="shared" si="4"/>
        <v>0</v>
      </c>
      <c r="W36" s="28" t="str">
        <f t="shared" si="3"/>
        <v/>
      </c>
      <c r="X36" s="28" t="str">
        <f t="shared" si="1"/>
        <v xml:space="preserve">入力　 </v>
      </c>
      <c r="Y36" s="28" t="s">
        <v>104</v>
      </c>
      <c r="AE36" s="113">
        <v>35</v>
      </c>
    </row>
    <row r="37" spans="2:31" ht="32.1" hidden="1" customHeight="1" outlineLevel="1" x14ac:dyDescent="0.15">
      <c r="B37" s="688"/>
      <c r="C37" s="689"/>
      <c r="D37" s="355"/>
      <c r="E37" s="355"/>
      <c r="F37" s="353"/>
      <c r="G37" s="354"/>
      <c r="H37" s="690"/>
      <c r="I37" s="691"/>
      <c r="J37" s="690"/>
      <c r="K37" s="691"/>
      <c r="L37" s="692"/>
      <c r="M37" s="692"/>
      <c r="O37" s="26"/>
      <c r="P37" s="29" t="str">
        <f t="shared" si="2"/>
        <v/>
      </c>
      <c r="U37" s="28">
        <v>25</v>
      </c>
      <c r="V37" s="28">
        <f t="shared" si="4"/>
        <v>0</v>
      </c>
      <c r="W37" s="28" t="str">
        <f t="shared" si="3"/>
        <v/>
      </c>
      <c r="X37" s="28" t="str">
        <f t="shared" si="1"/>
        <v xml:space="preserve">入力　 </v>
      </c>
      <c r="Y37" s="28" t="s">
        <v>104</v>
      </c>
      <c r="AE37" s="113">
        <v>36</v>
      </c>
    </row>
    <row r="38" spans="2:31" ht="32.1" hidden="1" customHeight="1" outlineLevel="1" x14ac:dyDescent="0.15">
      <c r="B38" s="688"/>
      <c r="C38" s="689"/>
      <c r="D38" s="355"/>
      <c r="E38" s="355"/>
      <c r="F38" s="353"/>
      <c r="G38" s="354"/>
      <c r="H38" s="690"/>
      <c r="I38" s="691"/>
      <c r="J38" s="690"/>
      <c r="K38" s="691"/>
      <c r="L38" s="692"/>
      <c r="M38" s="692"/>
      <c r="O38" s="26"/>
      <c r="P38" s="29" t="str">
        <f t="shared" si="2"/>
        <v/>
      </c>
      <c r="U38" s="28">
        <v>26</v>
      </c>
      <c r="V38" s="28">
        <f t="shared" si="4"/>
        <v>0</v>
      </c>
      <c r="W38" s="28" t="str">
        <f t="shared" si="3"/>
        <v/>
      </c>
      <c r="X38" s="28" t="str">
        <f t="shared" si="1"/>
        <v xml:space="preserve">入力　 </v>
      </c>
      <c r="Y38" s="28" t="s">
        <v>104</v>
      </c>
      <c r="AE38" s="113">
        <v>37</v>
      </c>
    </row>
    <row r="39" spans="2:31" ht="32.1" hidden="1" customHeight="1" outlineLevel="1" x14ac:dyDescent="0.15">
      <c r="B39" s="688"/>
      <c r="C39" s="689"/>
      <c r="D39" s="355"/>
      <c r="E39" s="355"/>
      <c r="F39" s="353"/>
      <c r="G39" s="354"/>
      <c r="H39" s="690"/>
      <c r="I39" s="691"/>
      <c r="J39" s="690"/>
      <c r="K39" s="691"/>
      <c r="L39" s="692"/>
      <c r="M39" s="692"/>
      <c r="O39" s="26"/>
      <c r="P39" s="29" t="str">
        <f t="shared" si="2"/>
        <v/>
      </c>
      <c r="U39" s="28">
        <v>27</v>
      </c>
      <c r="V39" s="28">
        <f t="shared" si="4"/>
        <v>0</v>
      </c>
      <c r="W39" s="28" t="str">
        <f t="shared" si="3"/>
        <v/>
      </c>
      <c r="X39" s="28" t="str">
        <f t="shared" si="1"/>
        <v xml:space="preserve">入力　 </v>
      </c>
      <c r="Y39" s="28" t="s">
        <v>104</v>
      </c>
      <c r="AE39" s="113">
        <v>38</v>
      </c>
    </row>
    <row r="40" spans="2:31" ht="32.1" hidden="1" customHeight="1" outlineLevel="1" x14ac:dyDescent="0.15">
      <c r="B40" s="688"/>
      <c r="C40" s="689"/>
      <c r="D40" s="355"/>
      <c r="E40" s="355"/>
      <c r="F40" s="353"/>
      <c r="G40" s="354"/>
      <c r="H40" s="690"/>
      <c r="I40" s="691"/>
      <c r="J40" s="690"/>
      <c r="K40" s="691"/>
      <c r="L40" s="692"/>
      <c r="M40" s="692"/>
      <c r="O40" s="26"/>
      <c r="P40" s="29" t="str">
        <f t="shared" si="2"/>
        <v/>
      </c>
      <c r="U40" s="28">
        <v>28</v>
      </c>
      <c r="V40" s="28">
        <f t="shared" si="4"/>
        <v>0</v>
      </c>
      <c r="W40" s="28" t="str">
        <f t="shared" si="3"/>
        <v/>
      </c>
      <c r="X40" s="28" t="str">
        <f t="shared" si="1"/>
        <v xml:space="preserve">入力　 </v>
      </c>
      <c r="Y40" s="28" t="s">
        <v>104</v>
      </c>
      <c r="AE40" s="113">
        <v>39</v>
      </c>
    </row>
    <row r="41" spans="2:31" ht="32.1" hidden="1" customHeight="1" outlineLevel="1" x14ac:dyDescent="0.15">
      <c r="B41" s="688"/>
      <c r="C41" s="689"/>
      <c r="D41" s="355"/>
      <c r="E41" s="355"/>
      <c r="F41" s="353"/>
      <c r="G41" s="354"/>
      <c r="H41" s="690"/>
      <c r="I41" s="691"/>
      <c r="J41" s="690"/>
      <c r="K41" s="691"/>
      <c r="L41" s="692"/>
      <c r="M41" s="692"/>
      <c r="O41" s="26"/>
      <c r="P41" s="29" t="str">
        <f t="shared" si="2"/>
        <v/>
      </c>
      <c r="U41" s="28">
        <v>29</v>
      </c>
      <c r="V41" s="28">
        <f t="shared" si="4"/>
        <v>0</v>
      </c>
      <c r="W41" s="28" t="str">
        <f t="shared" si="3"/>
        <v/>
      </c>
      <c r="X41" s="28" t="str">
        <f t="shared" si="1"/>
        <v xml:space="preserve">入力　 </v>
      </c>
      <c r="Y41" s="28" t="s">
        <v>104</v>
      </c>
      <c r="AE41" s="113">
        <v>40</v>
      </c>
    </row>
    <row r="42" spans="2:31" ht="32.1" hidden="1" customHeight="1" outlineLevel="1" x14ac:dyDescent="0.15">
      <c r="B42" s="688"/>
      <c r="C42" s="689"/>
      <c r="D42" s="355"/>
      <c r="E42" s="355"/>
      <c r="F42" s="353"/>
      <c r="G42" s="354"/>
      <c r="H42" s="690"/>
      <c r="I42" s="691"/>
      <c r="J42" s="690"/>
      <c r="K42" s="691"/>
      <c r="L42" s="692"/>
      <c r="M42" s="692"/>
      <c r="O42" s="26"/>
      <c r="P42" s="29" t="str">
        <f>IF(W42="","",W42&amp;X42&amp;Y42)</f>
        <v/>
      </c>
      <c r="U42" s="28">
        <v>30</v>
      </c>
      <c r="V42" s="28">
        <f t="shared" si="4"/>
        <v>0</v>
      </c>
      <c r="W42" s="28" t="str">
        <f t="shared" si="3"/>
        <v/>
      </c>
      <c r="X42" s="28" t="str">
        <f t="shared" si="1"/>
        <v xml:space="preserve">入力　 </v>
      </c>
      <c r="Y42" s="28" t="s">
        <v>104</v>
      </c>
      <c r="AE42" s="113">
        <v>41</v>
      </c>
    </row>
    <row r="43" spans="2:31" collapsed="1" x14ac:dyDescent="0.15">
      <c r="B43" s="138" t="s">
        <v>68</v>
      </c>
      <c r="C43" s="699" t="s">
        <v>67</v>
      </c>
      <c r="D43" s="699"/>
      <c r="E43" s="699"/>
      <c r="F43" s="699"/>
      <c r="G43" s="699"/>
      <c r="H43" s="699"/>
      <c r="I43" s="699"/>
      <c r="J43" s="699"/>
      <c r="K43" s="699"/>
      <c r="L43" s="699"/>
      <c r="M43" s="699"/>
      <c r="O43" s="26"/>
      <c r="AE43" s="113">
        <v>42</v>
      </c>
    </row>
    <row r="44" spans="2:31" x14ac:dyDescent="0.15">
      <c r="B44" s="18"/>
      <c r="C44" s="700"/>
      <c r="D44" s="700"/>
      <c r="E44" s="700"/>
      <c r="F44" s="700"/>
      <c r="G44" s="700"/>
      <c r="H44" s="700"/>
      <c r="I44" s="700"/>
      <c r="J44" s="700"/>
      <c r="K44" s="700"/>
      <c r="L44" s="700"/>
      <c r="M44" s="700"/>
      <c r="O44" s="26"/>
      <c r="AE44" s="113">
        <v>43</v>
      </c>
    </row>
    <row r="45" spans="2:31" x14ac:dyDescent="0.15">
      <c r="B45" s="22"/>
      <c r="C45" s="700"/>
      <c r="D45" s="700"/>
      <c r="E45" s="700"/>
      <c r="F45" s="700"/>
      <c r="G45" s="700"/>
      <c r="H45" s="700"/>
      <c r="I45" s="700"/>
      <c r="J45" s="700"/>
      <c r="K45" s="700"/>
      <c r="L45" s="700"/>
      <c r="M45" s="700"/>
      <c r="O45" s="26"/>
      <c r="AE45" s="113">
        <v>44</v>
      </c>
    </row>
    <row r="46" spans="2:31" x14ac:dyDescent="0.15">
      <c r="B46" s="22"/>
      <c r="C46" s="700"/>
      <c r="D46" s="700"/>
      <c r="E46" s="700"/>
      <c r="F46" s="700"/>
      <c r="G46" s="700"/>
      <c r="H46" s="700"/>
      <c r="I46" s="700"/>
      <c r="J46" s="700"/>
      <c r="K46" s="700"/>
      <c r="L46" s="700"/>
      <c r="M46" s="700"/>
      <c r="O46" s="26"/>
      <c r="AE46" s="113">
        <v>45</v>
      </c>
    </row>
    <row r="47" spans="2:31" x14ac:dyDescent="0.15">
      <c r="B47" s="18"/>
      <c r="C47" s="700"/>
      <c r="D47" s="700"/>
      <c r="E47" s="700"/>
      <c r="F47" s="700"/>
      <c r="G47" s="700"/>
      <c r="H47" s="700"/>
      <c r="I47" s="700"/>
      <c r="J47" s="700"/>
      <c r="K47" s="700"/>
      <c r="L47" s="700"/>
      <c r="M47" s="700"/>
      <c r="O47" s="26"/>
      <c r="AE47" s="113">
        <v>46</v>
      </c>
    </row>
    <row r="48" spans="2:31" x14ac:dyDescent="0.15">
      <c r="C48" s="700"/>
      <c r="D48" s="700"/>
      <c r="E48" s="700"/>
      <c r="F48" s="700"/>
      <c r="G48" s="700"/>
      <c r="H48" s="700"/>
      <c r="I48" s="700"/>
      <c r="J48" s="700"/>
      <c r="K48" s="700"/>
      <c r="L48" s="700"/>
      <c r="M48" s="700"/>
      <c r="O48" s="26"/>
      <c r="AE48" s="113">
        <v>47</v>
      </c>
    </row>
    <row r="49" spans="2:31" x14ac:dyDescent="0.15">
      <c r="B49" s="16"/>
      <c r="O49" s="26"/>
      <c r="AE49" s="113">
        <v>48</v>
      </c>
    </row>
    <row r="50" spans="2:31" x14ac:dyDescent="0.15">
      <c r="AE50" s="113">
        <v>49</v>
      </c>
    </row>
    <row r="51" spans="2:31" x14ac:dyDescent="0.15">
      <c r="AE51" s="113">
        <v>50</v>
      </c>
    </row>
    <row r="52" spans="2:31" x14ac:dyDescent="0.15">
      <c r="AE52" s="113">
        <v>51</v>
      </c>
    </row>
    <row r="53" spans="2:31" x14ac:dyDescent="0.15">
      <c r="AE53" s="113">
        <v>52</v>
      </c>
    </row>
    <row r="54" spans="2:31" x14ac:dyDescent="0.15">
      <c r="AE54" s="113">
        <v>53</v>
      </c>
    </row>
    <row r="55" spans="2:31" x14ac:dyDescent="0.15">
      <c r="AE55" s="113">
        <v>54</v>
      </c>
    </row>
    <row r="56" spans="2:31" x14ac:dyDescent="0.15">
      <c r="AE56" s="113">
        <v>55</v>
      </c>
    </row>
    <row r="57" spans="2:31" x14ac:dyDescent="0.15">
      <c r="AE57" s="113">
        <v>56</v>
      </c>
    </row>
    <row r="58" spans="2:31" x14ac:dyDescent="0.15">
      <c r="AE58" s="113">
        <v>57</v>
      </c>
    </row>
    <row r="59" spans="2:31" x14ac:dyDescent="0.15">
      <c r="AE59" s="113">
        <v>58</v>
      </c>
    </row>
    <row r="60" spans="2:31" x14ac:dyDescent="0.15">
      <c r="AE60" s="113">
        <v>59</v>
      </c>
    </row>
    <row r="61" spans="2:31" x14ac:dyDescent="0.15">
      <c r="AE61" s="113">
        <v>60</v>
      </c>
    </row>
    <row r="62" spans="2:31" x14ac:dyDescent="0.15">
      <c r="AE62" s="113">
        <v>61</v>
      </c>
    </row>
    <row r="63" spans="2:31" x14ac:dyDescent="0.15">
      <c r="AE63" s="113">
        <v>62</v>
      </c>
    </row>
    <row r="64" spans="2:31" x14ac:dyDescent="0.15">
      <c r="AE64" s="113">
        <v>63</v>
      </c>
    </row>
    <row r="65" spans="31:31" x14ac:dyDescent="0.15">
      <c r="AE65" s="113">
        <v>64</v>
      </c>
    </row>
    <row r="95" spans="30:32" x14ac:dyDescent="0.15">
      <c r="AD95" s="114"/>
      <c r="AE95" s="114"/>
      <c r="AF95" s="114"/>
    </row>
    <row r="96" spans="30:32" x14ac:dyDescent="0.15">
      <c r="AD96" s="114"/>
      <c r="AE96" s="114"/>
      <c r="AF96" s="114"/>
    </row>
    <row r="148" spans="30:32" x14ac:dyDescent="0.15">
      <c r="AD148" s="114"/>
      <c r="AE148" s="114"/>
      <c r="AF148" s="114"/>
    </row>
    <row r="149" spans="30:32" x14ac:dyDescent="0.15">
      <c r="AD149" s="114"/>
      <c r="AE149" s="114"/>
      <c r="AF149" s="114"/>
    </row>
    <row r="201" spans="30:32" x14ac:dyDescent="0.15">
      <c r="AD201" s="114"/>
      <c r="AE201" s="114"/>
      <c r="AF201" s="114"/>
    </row>
    <row r="202" spans="30:32" x14ac:dyDescent="0.15">
      <c r="AD202" s="114"/>
      <c r="AE202" s="114"/>
      <c r="AF202" s="114"/>
    </row>
    <row r="254" spans="30:32" x14ac:dyDescent="0.15">
      <c r="AD254" s="114"/>
      <c r="AE254" s="114"/>
      <c r="AF254" s="114"/>
    </row>
    <row r="255" spans="30:32" x14ac:dyDescent="0.15">
      <c r="AD255" s="114"/>
      <c r="AE255" s="114"/>
      <c r="AF255" s="114"/>
    </row>
    <row r="307" spans="30:32" x14ac:dyDescent="0.15">
      <c r="AD307" s="114"/>
      <c r="AE307" s="114"/>
      <c r="AF307" s="114"/>
    </row>
    <row r="308" spans="30:32" x14ac:dyDescent="0.15">
      <c r="AD308" s="114"/>
      <c r="AE308" s="114"/>
      <c r="AF308" s="114"/>
    </row>
    <row r="360" spans="30:32" x14ac:dyDescent="0.15">
      <c r="AD360" s="114"/>
      <c r="AE360" s="114"/>
      <c r="AF360" s="114"/>
    </row>
    <row r="361" spans="30:32" x14ac:dyDescent="0.15">
      <c r="AD361" s="114"/>
      <c r="AE361" s="114"/>
      <c r="AF361" s="114"/>
    </row>
    <row r="413" spans="30:32" x14ac:dyDescent="0.15">
      <c r="AD413" s="114"/>
      <c r="AE413" s="114"/>
      <c r="AF413" s="114"/>
    </row>
    <row r="414" spans="30:32" x14ac:dyDescent="0.15">
      <c r="AD414" s="114"/>
      <c r="AE414" s="114"/>
      <c r="AF414" s="114"/>
    </row>
    <row r="466" spans="30:32" x14ac:dyDescent="0.15">
      <c r="AD466" s="114"/>
      <c r="AE466" s="114"/>
      <c r="AF466" s="114"/>
    </row>
    <row r="467" spans="30:32" x14ac:dyDescent="0.15">
      <c r="AD467" s="114"/>
      <c r="AE467" s="114"/>
      <c r="AF467" s="114"/>
    </row>
    <row r="519" spans="30:32" x14ac:dyDescent="0.15">
      <c r="AD519" s="114"/>
      <c r="AE519" s="114"/>
      <c r="AF519" s="114"/>
    </row>
    <row r="520" spans="30:32" x14ac:dyDescent="0.15">
      <c r="AD520" s="114"/>
      <c r="AE520" s="114"/>
      <c r="AF520" s="114"/>
    </row>
  </sheetData>
  <sheetProtection algorithmName="SHA-512" hashValue="VXFNQ8tuNOiUf2nNFo/luOgsMsMKFi9h4xudKZCa8VWE3hMGzmXNUc4sW2XWOBeYpbvDvWpgHgjOPABQeMb7+Q==" saltValue="9Pe0Otw+tWY4dade5LmUtQ==" spinCount="100000" sheet="1" objects="1" formatRows="0" selectLockedCells="1"/>
  <mergeCells count="134">
    <mergeCell ref="B26:C26"/>
    <mergeCell ref="H26:I26"/>
    <mergeCell ref="J26:K26"/>
    <mergeCell ref="L26:M26"/>
    <mergeCell ref="B27:C27"/>
    <mergeCell ref="H27:I27"/>
    <mergeCell ref="J27:K27"/>
    <mergeCell ref="L27:M27"/>
    <mergeCell ref="C43:M48"/>
    <mergeCell ref="B28:C28"/>
    <mergeCell ref="H28:I28"/>
    <mergeCell ref="J28:K28"/>
    <mergeCell ref="L28:M28"/>
    <mergeCell ref="B29:C29"/>
    <mergeCell ref="H29:I29"/>
    <mergeCell ref="J29:K29"/>
    <mergeCell ref="L29:M29"/>
    <mergeCell ref="B30:C30"/>
    <mergeCell ref="H30:I30"/>
    <mergeCell ref="J30:K30"/>
    <mergeCell ref="L30:M30"/>
    <mergeCell ref="B33:C33"/>
    <mergeCell ref="H33:I33"/>
    <mergeCell ref="J33:K33"/>
    <mergeCell ref="B23:C23"/>
    <mergeCell ref="H23:I23"/>
    <mergeCell ref="J23:K23"/>
    <mergeCell ref="L23:M23"/>
    <mergeCell ref="B24:C24"/>
    <mergeCell ref="H24:I24"/>
    <mergeCell ref="J24:K24"/>
    <mergeCell ref="L24:M24"/>
    <mergeCell ref="B25:C25"/>
    <mergeCell ref="H25:I25"/>
    <mergeCell ref="J25:K25"/>
    <mergeCell ref="L25:M25"/>
    <mergeCell ref="B20:C20"/>
    <mergeCell ref="H20:I20"/>
    <mergeCell ref="J20:K20"/>
    <mergeCell ref="L20:M20"/>
    <mergeCell ref="B21:C21"/>
    <mergeCell ref="H21:I21"/>
    <mergeCell ref="J21:K21"/>
    <mergeCell ref="L21:M21"/>
    <mergeCell ref="B22:C22"/>
    <mergeCell ref="H22:I22"/>
    <mergeCell ref="J22:K22"/>
    <mergeCell ref="L22:M22"/>
    <mergeCell ref="B17:C17"/>
    <mergeCell ref="H17:I17"/>
    <mergeCell ref="J17:K17"/>
    <mergeCell ref="L17:M17"/>
    <mergeCell ref="B18:C18"/>
    <mergeCell ref="H18:I18"/>
    <mergeCell ref="J18:K18"/>
    <mergeCell ref="L18:M18"/>
    <mergeCell ref="B19:C19"/>
    <mergeCell ref="H19:I19"/>
    <mergeCell ref="J19:K19"/>
    <mergeCell ref="L19:M19"/>
    <mergeCell ref="H13:I13"/>
    <mergeCell ref="J13:K13"/>
    <mergeCell ref="L13:M13"/>
    <mergeCell ref="B14:C14"/>
    <mergeCell ref="H14:I14"/>
    <mergeCell ref="J14:K14"/>
    <mergeCell ref="L14:M14"/>
    <mergeCell ref="B16:C16"/>
    <mergeCell ref="H16:I16"/>
    <mergeCell ref="J16:K16"/>
    <mergeCell ref="L16:M16"/>
    <mergeCell ref="B15:C15"/>
    <mergeCell ref="H15:I15"/>
    <mergeCell ref="J15:K15"/>
    <mergeCell ref="L15:M15"/>
    <mergeCell ref="B13:C13"/>
    <mergeCell ref="J2:L2"/>
    <mergeCell ref="B6:M6"/>
    <mergeCell ref="B7:M7"/>
    <mergeCell ref="G8:M8"/>
    <mergeCell ref="B9:C12"/>
    <mergeCell ref="D9:D12"/>
    <mergeCell ref="E9:E12"/>
    <mergeCell ref="F9:K10"/>
    <mergeCell ref="L9:M12"/>
    <mergeCell ref="F11:F12"/>
    <mergeCell ref="G11:G12"/>
    <mergeCell ref="H11:I12"/>
    <mergeCell ref="J11:K12"/>
    <mergeCell ref="L33:M33"/>
    <mergeCell ref="B34:C34"/>
    <mergeCell ref="H34:I34"/>
    <mergeCell ref="J34:K34"/>
    <mergeCell ref="L34:M34"/>
    <mergeCell ref="B31:C31"/>
    <mergeCell ref="H31:I31"/>
    <mergeCell ref="J31:K31"/>
    <mergeCell ref="L31:M31"/>
    <mergeCell ref="B32:C32"/>
    <mergeCell ref="H32:I32"/>
    <mergeCell ref="J32:K32"/>
    <mergeCell ref="L32:M32"/>
    <mergeCell ref="B37:C37"/>
    <mergeCell ref="H37:I37"/>
    <mergeCell ref="J37:K37"/>
    <mergeCell ref="L37:M37"/>
    <mergeCell ref="B38:C38"/>
    <mergeCell ref="H38:I38"/>
    <mergeCell ref="J38:K38"/>
    <mergeCell ref="L38:M38"/>
    <mergeCell ref="B35:C35"/>
    <mergeCell ref="H35:I35"/>
    <mergeCell ref="J35:K35"/>
    <mergeCell ref="L35:M35"/>
    <mergeCell ref="B36:C36"/>
    <mergeCell ref="H36:I36"/>
    <mergeCell ref="J36:K36"/>
    <mergeCell ref="L36:M36"/>
    <mergeCell ref="B41:C41"/>
    <mergeCell ref="H41:I41"/>
    <mergeCell ref="J41:K41"/>
    <mergeCell ref="L41:M41"/>
    <mergeCell ref="B42:C42"/>
    <mergeCell ref="H42:I42"/>
    <mergeCell ref="J42:K42"/>
    <mergeCell ref="L42:M42"/>
    <mergeCell ref="B39:C39"/>
    <mergeCell ref="H39:I39"/>
    <mergeCell ref="J39:K39"/>
    <mergeCell ref="L39:M39"/>
    <mergeCell ref="B40:C40"/>
    <mergeCell ref="H40:I40"/>
    <mergeCell ref="J40:K40"/>
    <mergeCell ref="L40:M40"/>
  </mergeCells>
  <phoneticPr fontId="4"/>
  <conditionalFormatting sqref="P13:P42">
    <cfRule type="expression" dxfId="1" priority="1">
      <formula>$W13="○"</formula>
    </cfRule>
  </conditionalFormatting>
  <dataValidations count="7">
    <dataValidation type="list" imeMode="disabled" allowBlank="1" showInputMessage="1" showErrorMessage="1" promptTitle="性別" prompt="M：男性_x000a_F：女性" sqref="L13:M42" xr:uid="{ABD28467-40E0-4C6F-B6DD-08F2EA973C0C}">
      <formula1>$AF$2:$AF$3</formula1>
    </dataValidation>
    <dataValidation type="list" imeMode="disabled" allowBlank="1" showInputMessage="1" showErrorMessage="1" sqref="J13:K42" xr:uid="{F68B609A-B459-40A4-B50D-ACDD381E8DBE}">
      <formula1>$AE$2:$AE$32</formula1>
    </dataValidation>
    <dataValidation type="list" imeMode="disabled" allowBlank="1" showInputMessage="1" showErrorMessage="1" sqref="H13:I42" xr:uid="{245881AB-F73D-4B39-9FC7-5E6CBA770359}">
      <formula1>$AE$2:$AE$13</formula1>
    </dataValidation>
    <dataValidation type="list" imeMode="disabled" allowBlank="1" showInputMessage="1" showErrorMessage="1" promptTitle="和暦" prompt="T：大正_x000a_S：昭和_x000a_H：平成" sqref="F13:F42" xr:uid="{D37EA770-4380-4EC7-BDC4-C34D0AB58E45}">
      <formula1>$AD$2:$AD$4</formula1>
    </dataValidation>
    <dataValidation imeMode="fullKatakana" allowBlank="1" showInputMessage="1" showErrorMessage="1" sqref="E13:E42" xr:uid="{06F8D0D5-1FF3-4A22-AE31-E90D27C30D7E}"/>
    <dataValidation imeMode="hiragana" allowBlank="1" showInputMessage="1" showErrorMessage="1" sqref="B13:D42" xr:uid="{6B32D197-C33A-4FAB-B704-C933906FAA80}"/>
    <dataValidation type="list" imeMode="disabled" allowBlank="1" showInputMessage="1" showErrorMessage="1" sqref="G13:G42" xr:uid="{0D7A02BC-0B63-4F59-891B-3ADEAA1F2847}">
      <formula1>$AE$2:$AE$65</formula1>
    </dataValidation>
  </dataValidations>
  <pageMargins left="0.7" right="0.7" top="0.75" bottom="0.75" header="0.3" footer="0.3"/>
  <pageSetup paperSize="9" scale="99" fitToWidth="0" fitToHeight="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4AFC-7D14-4F0B-A868-282E9A473772}">
  <sheetPr codeName="Sheet7">
    <tabColor theme="9" tint="0.39997558519241921"/>
  </sheetPr>
  <dimension ref="A1:AL256"/>
  <sheetViews>
    <sheetView showGridLines="0" workbookViewId="0">
      <pane ySplit="4" topLeftCell="A5" activePane="bottomLeft" state="frozen"/>
      <selection activeCell="L10" sqref="L10:T10"/>
      <selection pane="bottomLeft" activeCell="E17" sqref="E17"/>
    </sheetView>
  </sheetViews>
  <sheetFormatPr defaultRowHeight="15.75" outlineLevelRow="1" x14ac:dyDescent="0.15"/>
  <cols>
    <col min="1" max="1" width="0.75" style="5" customWidth="1"/>
    <col min="2" max="2" width="5.5" style="14" customWidth="1"/>
    <col min="3" max="3" width="8.625" style="14" customWidth="1"/>
    <col min="4" max="5" width="20.75" style="14" customWidth="1"/>
    <col min="6" max="6" width="5.75" style="14" customWidth="1"/>
    <col min="7" max="7" width="6.125" style="14" customWidth="1"/>
    <col min="8" max="8" width="4.375" style="14" customWidth="1"/>
    <col min="9" max="9" width="2.625" style="14" customWidth="1"/>
    <col min="10" max="10" width="4.375" style="14" customWidth="1"/>
    <col min="11" max="11" width="2.625" style="14" customWidth="1"/>
    <col min="12" max="12" width="4.375" style="14" customWidth="1"/>
    <col min="13" max="13" width="2.625" style="14" customWidth="1"/>
    <col min="14" max="14" width="0.75" style="5" customWidth="1"/>
    <col min="15" max="15" width="0.75" style="27" customWidth="1"/>
    <col min="16" max="16" width="3.75" style="48" customWidth="1"/>
    <col min="17" max="20" width="9" style="33"/>
    <col min="21" max="25" width="7" style="28" hidden="1" customWidth="1"/>
    <col min="32" max="32" width="9" style="134" hidden="1" customWidth="1"/>
    <col min="33" max="35" width="9" style="112" hidden="1" customWidth="1"/>
  </cols>
  <sheetData>
    <row r="1" spans="2:38" s="51" customFormat="1" ht="5.0999999999999996" customHeight="1" x14ac:dyDescent="0.15">
      <c r="P1" s="701" t="s">
        <v>438</v>
      </c>
      <c r="Q1" s="701"/>
      <c r="R1" s="701"/>
      <c r="S1" s="701"/>
      <c r="T1" s="701"/>
      <c r="U1" s="701"/>
      <c r="V1" s="701"/>
      <c r="W1" s="701"/>
      <c r="X1" s="701"/>
      <c r="Y1" s="701"/>
      <c r="Z1" s="701"/>
      <c r="AA1" s="701"/>
      <c r="AB1" s="701"/>
      <c r="AC1" s="701"/>
      <c r="AD1" s="701"/>
      <c r="AE1" s="701"/>
      <c r="AF1" s="701"/>
      <c r="AG1" s="701"/>
      <c r="AH1" s="701"/>
      <c r="AI1" s="701"/>
      <c r="AJ1" s="701"/>
      <c r="AK1" s="701"/>
      <c r="AL1" s="701"/>
    </row>
    <row r="2" spans="2:38" s="103" customFormat="1" ht="21.95" customHeight="1" x14ac:dyDescent="0.15">
      <c r="B2" s="702" t="s">
        <v>265</v>
      </c>
      <c r="C2" s="703"/>
      <c r="D2" s="204" t="s">
        <v>266</v>
      </c>
      <c r="E2" s="204" t="s">
        <v>267</v>
      </c>
      <c r="F2" s="703" t="s">
        <v>268</v>
      </c>
      <c r="G2" s="703"/>
      <c r="H2" s="704" t="s">
        <v>269</v>
      </c>
      <c r="I2" s="704"/>
      <c r="J2" s="705"/>
      <c r="P2" s="701"/>
      <c r="Q2" s="701"/>
      <c r="R2" s="701"/>
      <c r="S2" s="701"/>
      <c r="T2" s="701"/>
      <c r="U2" s="701"/>
      <c r="V2" s="701"/>
      <c r="W2" s="701"/>
      <c r="X2" s="701"/>
      <c r="Y2" s="701"/>
      <c r="Z2" s="701"/>
      <c r="AA2" s="701"/>
      <c r="AB2" s="701"/>
      <c r="AC2" s="701"/>
      <c r="AD2" s="701"/>
      <c r="AE2" s="701"/>
      <c r="AF2" s="701"/>
      <c r="AG2" s="701"/>
      <c r="AH2" s="701"/>
      <c r="AI2" s="701"/>
      <c r="AJ2" s="701"/>
      <c r="AK2" s="701"/>
      <c r="AL2" s="701"/>
    </row>
    <row r="3" spans="2:38" s="103" customFormat="1" ht="18" hidden="1" customHeight="1" x14ac:dyDescent="0.15">
      <c r="B3"/>
      <c r="C3"/>
      <c r="D3"/>
      <c r="E3"/>
      <c r="F3"/>
      <c r="G3"/>
      <c r="H3"/>
      <c r="I3"/>
      <c r="J3"/>
      <c r="K3"/>
      <c r="L3"/>
      <c r="P3" s="701"/>
      <c r="Q3" s="701"/>
      <c r="R3" s="701"/>
      <c r="S3" s="701"/>
      <c r="T3" s="701"/>
      <c r="U3" s="701"/>
      <c r="V3" s="701"/>
      <c r="W3" s="701"/>
      <c r="X3" s="701"/>
      <c r="Y3" s="701"/>
      <c r="Z3" s="701"/>
      <c r="AA3" s="701"/>
      <c r="AB3" s="701"/>
      <c r="AC3" s="701"/>
      <c r="AD3" s="701"/>
      <c r="AE3" s="701"/>
      <c r="AF3" s="701"/>
      <c r="AG3" s="701"/>
      <c r="AH3" s="701"/>
      <c r="AI3" s="701"/>
      <c r="AJ3" s="701"/>
      <c r="AK3" s="701"/>
      <c r="AL3" s="701"/>
    </row>
    <row r="4" spans="2:38" s="51" customFormat="1" ht="5.0999999999999996" customHeight="1" x14ac:dyDescent="0.15">
      <c r="P4" s="701"/>
      <c r="Q4" s="701"/>
      <c r="R4" s="701"/>
      <c r="S4" s="701"/>
      <c r="T4" s="701"/>
      <c r="U4" s="701"/>
      <c r="V4" s="701"/>
      <c r="W4" s="701"/>
      <c r="X4" s="701"/>
      <c r="Y4" s="701"/>
      <c r="Z4" s="701"/>
      <c r="AA4" s="701"/>
      <c r="AB4" s="701"/>
      <c r="AC4" s="701"/>
      <c r="AD4" s="701"/>
      <c r="AE4" s="701"/>
      <c r="AF4" s="701"/>
      <c r="AG4" s="701"/>
      <c r="AH4" s="701"/>
      <c r="AI4" s="701"/>
      <c r="AJ4" s="701"/>
      <c r="AK4" s="701"/>
      <c r="AL4" s="701"/>
    </row>
    <row r="5" spans="2:38" ht="15.95" customHeight="1" x14ac:dyDescent="0.15">
      <c r="B5" s="13" t="s">
        <v>65</v>
      </c>
      <c r="O5" s="26"/>
      <c r="P5" s="31" t="s">
        <v>102</v>
      </c>
      <c r="AF5" s="134">
        <v>-1</v>
      </c>
      <c r="AG5" s="112" t="s">
        <v>313</v>
      </c>
      <c r="AH5" s="112" t="s">
        <v>314</v>
      </c>
      <c r="AI5" s="112" t="s">
        <v>315</v>
      </c>
    </row>
    <row r="6" spans="2:38" ht="15.95" customHeight="1" x14ac:dyDescent="0.15">
      <c r="J6" s="693"/>
      <c r="K6" s="693"/>
      <c r="L6" s="693"/>
      <c r="M6" s="19"/>
      <c r="O6" s="26"/>
      <c r="AF6" s="134">
        <v>-1</v>
      </c>
      <c r="AG6" s="113" t="s">
        <v>276</v>
      </c>
      <c r="AH6" s="113">
        <v>1</v>
      </c>
      <c r="AI6" s="113" t="s">
        <v>279</v>
      </c>
    </row>
    <row r="7" spans="2:38" ht="15.95" customHeight="1" x14ac:dyDescent="0.25">
      <c r="G7" s="19" t="s">
        <v>51</v>
      </c>
      <c r="H7" s="12" t="str">
        <f>①様式第１_本紙!$K$3</f>
        <v/>
      </c>
      <c r="I7" s="19" t="s">
        <v>52</v>
      </c>
      <c r="J7" s="12" t="str">
        <f>①様式第１_本紙!$M$3</f>
        <v/>
      </c>
      <c r="K7" s="19" t="s">
        <v>53</v>
      </c>
      <c r="L7" s="12" t="str">
        <f>①様式第１_本紙!$O$3</f>
        <v/>
      </c>
      <c r="M7" s="19" t="s">
        <v>54</v>
      </c>
      <c r="O7" s="26"/>
      <c r="P7" s="157" t="s">
        <v>457</v>
      </c>
      <c r="AF7" s="134">
        <v>-1</v>
      </c>
      <c r="AG7" s="113" t="s">
        <v>277</v>
      </c>
      <c r="AH7" s="113">
        <v>2</v>
      </c>
      <c r="AI7" s="113" t="s">
        <v>280</v>
      </c>
    </row>
    <row r="8" spans="2:38" ht="15.95" customHeight="1" x14ac:dyDescent="0.25">
      <c r="B8" s="13" t="s">
        <v>64</v>
      </c>
      <c r="O8" s="26"/>
      <c r="P8" s="157" t="s">
        <v>200</v>
      </c>
      <c r="AF8" s="134">
        <v>-1</v>
      </c>
      <c r="AG8" s="112" t="s">
        <v>278</v>
      </c>
      <c r="AH8" s="113">
        <v>3</v>
      </c>
    </row>
    <row r="9" spans="2:38" ht="15.95" customHeight="1" x14ac:dyDescent="0.15">
      <c r="O9" s="26"/>
      <c r="AF9" s="134">
        <v>-1</v>
      </c>
      <c r="AH9" s="113">
        <v>4</v>
      </c>
    </row>
    <row r="10" spans="2:38" ht="15.95" customHeight="1" x14ac:dyDescent="0.15">
      <c r="B10" s="682" t="s">
        <v>55</v>
      </c>
      <c r="C10" s="682"/>
      <c r="D10" s="682"/>
      <c r="E10" s="682"/>
      <c r="F10" s="682"/>
      <c r="G10" s="682"/>
      <c r="H10" s="682"/>
      <c r="I10" s="682"/>
      <c r="J10" s="682"/>
      <c r="K10" s="682"/>
      <c r="L10" s="682"/>
      <c r="M10" s="682"/>
      <c r="O10" s="26"/>
      <c r="AF10" s="134">
        <v>-1</v>
      </c>
      <c r="AH10" s="113">
        <v>5</v>
      </c>
    </row>
    <row r="11" spans="2:38" ht="32.1" customHeight="1" x14ac:dyDescent="0.15">
      <c r="B11" s="694" t="str">
        <f>中間シート!G22</f>
        <v/>
      </c>
      <c r="C11" s="695"/>
      <c r="D11" s="695"/>
      <c r="E11" s="695"/>
      <c r="F11" s="695"/>
      <c r="G11" s="695"/>
      <c r="H11" s="695"/>
      <c r="I11" s="695"/>
      <c r="J11" s="695"/>
      <c r="K11" s="695"/>
      <c r="L11" s="695"/>
      <c r="M11" s="696"/>
      <c r="O11" s="26"/>
      <c r="AF11" s="134">
        <v>-1</v>
      </c>
      <c r="AH11" s="113">
        <v>6</v>
      </c>
    </row>
    <row r="12" spans="2:38" ht="15.95" customHeight="1" x14ac:dyDescent="0.15">
      <c r="F12" s="13"/>
      <c r="G12" s="693"/>
      <c r="H12" s="693"/>
      <c r="I12" s="693"/>
      <c r="J12" s="693"/>
      <c r="K12" s="693"/>
      <c r="L12" s="693"/>
      <c r="M12" s="693"/>
      <c r="O12" s="26"/>
      <c r="AF12" s="134">
        <v>-1</v>
      </c>
      <c r="AH12" s="113">
        <v>7</v>
      </c>
    </row>
    <row r="13" spans="2:38" ht="15.95" customHeight="1" x14ac:dyDescent="0.15">
      <c r="B13" s="682" t="s">
        <v>56</v>
      </c>
      <c r="C13" s="682"/>
      <c r="D13" s="682" t="s">
        <v>57</v>
      </c>
      <c r="E13" s="682" t="s">
        <v>58</v>
      </c>
      <c r="F13" s="638" t="s">
        <v>59</v>
      </c>
      <c r="G13" s="638"/>
      <c r="H13" s="638"/>
      <c r="I13" s="638"/>
      <c r="J13" s="638"/>
      <c r="K13" s="638"/>
      <c r="L13" s="682" t="s">
        <v>60</v>
      </c>
      <c r="M13" s="682"/>
      <c r="O13" s="26"/>
      <c r="V13" s="28" t="s">
        <v>105</v>
      </c>
      <c r="AF13" s="134">
        <v>-1</v>
      </c>
      <c r="AH13" s="113">
        <v>8</v>
      </c>
    </row>
    <row r="14" spans="2:38" ht="15.95" hidden="1" customHeight="1" x14ac:dyDescent="0.15">
      <c r="B14" s="682"/>
      <c r="C14" s="682"/>
      <c r="D14" s="682"/>
      <c r="E14" s="682"/>
      <c r="F14" s="638"/>
      <c r="G14" s="638"/>
      <c r="H14" s="638"/>
      <c r="I14" s="638"/>
      <c r="J14" s="638"/>
      <c r="K14" s="638"/>
      <c r="L14" s="682"/>
      <c r="M14" s="682"/>
      <c r="O14" s="26"/>
      <c r="V14" s="28">
        <f>SUM(V17:V31)</f>
        <v>0</v>
      </c>
      <c r="AF14" s="134">
        <v>-1</v>
      </c>
      <c r="AH14" s="113">
        <v>9</v>
      </c>
    </row>
    <row r="15" spans="2:38" ht="15.95" customHeight="1" x14ac:dyDescent="0.15">
      <c r="B15" s="682"/>
      <c r="C15" s="682"/>
      <c r="D15" s="682"/>
      <c r="E15" s="682"/>
      <c r="F15" s="682" t="s">
        <v>531</v>
      </c>
      <c r="G15" s="682" t="s">
        <v>61</v>
      </c>
      <c r="H15" s="682" t="s">
        <v>62</v>
      </c>
      <c r="I15" s="682"/>
      <c r="J15" s="682" t="s">
        <v>63</v>
      </c>
      <c r="K15" s="682"/>
      <c r="L15" s="682"/>
      <c r="M15" s="682"/>
      <c r="O15" s="26"/>
      <c r="AF15" s="134">
        <v>-1</v>
      </c>
      <c r="AH15" s="113">
        <v>10</v>
      </c>
    </row>
    <row r="16" spans="2:38" ht="15.95" hidden="1" customHeight="1" x14ac:dyDescent="0.15">
      <c r="B16" s="682"/>
      <c r="C16" s="682"/>
      <c r="D16" s="682"/>
      <c r="E16" s="682"/>
      <c r="F16" s="682"/>
      <c r="G16" s="682"/>
      <c r="H16" s="682"/>
      <c r="I16" s="682"/>
      <c r="J16" s="682"/>
      <c r="K16" s="682"/>
      <c r="L16" s="682"/>
      <c r="M16" s="682"/>
      <c r="O16" s="26"/>
      <c r="V16" s="28" t="s">
        <v>106</v>
      </c>
      <c r="AF16" s="134">
        <v>-1</v>
      </c>
      <c r="AH16" s="113">
        <v>11</v>
      </c>
    </row>
    <row r="17" spans="1:35" ht="32.1" customHeight="1" x14ac:dyDescent="0.15">
      <c r="B17" s="697" t="str">
        <f>中間シート!G24</f>
        <v/>
      </c>
      <c r="C17" s="698"/>
      <c r="D17" s="21" t="str">
        <f>中間シート!G25&amp;" "&amp;中間シート!G26</f>
        <v xml:space="preserve"> </v>
      </c>
      <c r="E17" s="355"/>
      <c r="F17" s="353"/>
      <c r="G17" s="354"/>
      <c r="H17" s="690"/>
      <c r="I17" s="691"/>
      <c r="J17" s="690"/>
      <c r="K17" s="691"/>
      <c r="L17" s="692"/>
      <c r="M17" s="692"/>
      <c r="O17" s="26"/>
      <c r="P17" s="29" t="str">
        <f>W17&amp;X17&amp;Y17</f>
        <v>←入力　 （氏名カナ～性別）</v>
      </c>
      <c r="U17" s="28">
        <v>1</v>
      </c>
      <c r="V17" s="28">
        <f>IF(AND(E17&lt;&gt;"",F17&lt;&gt;"",G17&lt;&gt;"",H17&lt;&gt;"",J17&lt;&gt;"",L17&lt;&gt;""),1,0)</f>
        <v>0</v>
      </c>
      <c r="W17" s="28" t="str">
        <f>IF(V17=1,"○","←")</f>
        <v>←</v>
      </c>
      <c r="X17" s="28" t="str">
        <f>IF(W17="○","入力済","入力　 ")</f>
        <v xml:space="preserve">入力　 </v>
      </c>
      <c r="Y17" s="28" t="s">
        <v>103</v>
      </c>
      <c r="AF17" s="134">
        <v>1</v>
      </c>
      <c r="AH17" s="113">
        <v>12</v>
      </c>
    </row>
    <row r="18" spans="1:35" ht="32.1" customHeight="1" x14ac:dyDescent="0.15">
      <c r="B18" s="688"/>
      <c r="C18" s="689"/>
      <c r="D18" s="355"/>
      <c r="E18" s="355"/>
      <c r="F18" s="353"/>
      <c r="G18" s="354"/>
      <c r="H18" s="690"/>
      <c r="I18" s="691"/>
      <c r="J18" s="690"/>
      <c r="K18" s="691"/>
      <c r="L18" s="692"/>
      <c r="M18" s="692"/>
      <c r="O18" s="26"/>
      <c r="P18" s="29" t="str">
        <f>IF(W18="","",W18&amp;X18&amp;Y18)</f>
        <v/>
      </c>
      <c r="U18" s="28">
        <v>2</v>
      </c>
      <c r="V18" s="28">
        <f t="shared" ref="V18:V46" si="0">IF(AND(B18&lt;&gt;"",D18&lt;&gt;"",E18&lt;&gt;"",F18&lt;&gt;"",G18&lt;&gt;"",H18&lt;&gt;"",J18&lt;&gt;"",L18&lt;&gt;""),1,0)</f>
        <v>0</v>
      </c>
      <c r="W18" s="28" t="str">
        <f>IF(V17=0,"",IF(V18=1,"○","←"))</f>
        <v/>
      </c>
      <c r="X18" s="28" t="str">
        <f t="shared" ref="X18:X46" si="1">IF(W18="○","入力済","入力　 ")</f>
        <v xml:space="preserve">入力　 </v>
      </c>
      <c r="Y18" s="28" t="s">
        <v>104</v>
      </c>
      <c r="AF18" s="134">
        <v>2</v>
      </c>
      <c r="AH18" s="113">
        <v>13</v>
      </c>
    </row>
    <row r="19" spans="1:35" ht="32.1" customHeight="1" x14ac:dyDescent="0.15">
      <c r="B19" s="688"/>
      <c r="C19" s="689"/>
      <c r="D19" s="355"/>
      <c r="E19" s="355"/>
      <c r="F19" s="353"/>
      <c r="G19" s="354"/>
      <c r="H19" s="690"/>
      <c r="I19" s="691"/>
      <c r="J19" s="690"/>
      <c r="K19" s="691"/>
      <c r="L19" s="692"/>
      <c r="M19" s="692"/>
      <c r="O19" s="26"/>
      <c r="P19" s="29" t="str">
        <f t="shared" ref="P19:P46" si="2">IF(W19="","",W19&amp;X19&amp;Y19)</f>
        <v/>
      </c>
      <c r="U19" s="28">
        <v>3</v>
      </c>
      <c r="V19" s="28">
        <f t="shared" si="0"/>
        <v>0</v>
      </c>
      <c r="W19" s="28" t="str">
        <f t="shared" ref="W19:W46" si="3">IF(V18=0,"",IF(V19=1,"○","←"))</f>
        <v/>
      </c>
      <c r="X19" s="28" t="str">
        <f t="shared" si="1"/>
        <v xml:space="preserve">入力　 </v>
      </c>
      <c r="Y19" s="28" t="s">
        <v>104</v>
      </c>
      <c r="AF19" s="134">
        <v>3</v>
      </c>
      <c r="AH19" s="113">
        <v>14</v>
      </c>
    </row>
    <row r="20" spans="1:35" ht="32.1" customHeight="1" x14ac:dyDescent="0.15">
      <c r="B20" s="688"/>
      <c r="C20" s="689"/>
      <c r="D20" s="355"/>
      <c r="E20" s="355"/>
      <c r="F20" s="353"/>
      <c r="G20" s="354"/>
      <c r="H20" s="690"/>
      <c r="I20" s="691"/>
      <c r="J20" s="690"/>
      <c r="K20" s="691"/>
      <c r="L20" s="692"/>
      <c r="M20" s="692"/>
      <c r="O20" s="26"/>
      <c r="P20" s="29" t="str">
        <f t="shared" si="2"/>
        <v/>
      </c>
      <c r="U20" s="28">
        <v>4</v>
      </c>
      <c r="V20" s="28">
        <f t="shared" si="0"/>
        <v>0</v>
      </c>
      <c r="W20" s="28" t="str">
        <f t="shared" si="3"/>
        <v/>
      </c>
      <c r="X20" s="28" t="str">
        <f t="shared" si="1"/>
        <v xml:space="preserve">入力　 </v>
      </c>
      <c r="Y20" s="28" t="s">
        <v>104</v>
      </c>
      <c r="AF20" s="134">
        <v>4</v>
      </c>
      <c r="AH20" s="113">
        <v>15</v>
      </c>
    </row>
    <row r="21" spans="1:35" s="51" customFormat="1" ht="32.1" customHeight="1" x14ac:dyDescent="0.15">
      <c r="A21" s="5"/>
      <c r="B21" s="688"/>
      <c r="C21" s="689"/>
      <c r="D21" s="355"/>
      <c r="E21" s="355"/>
      <c r="F21" s="353"/>
      <c r="G21" s="354"/>
      <c r="H21" s="690"/>
      <c r="I21" s="691"/>
      <c r="J21" s="690"/>
      <c r="K21" s="691"/>
      <c r="L21" s="692"/>
      <c r="M21" s="692"/>
      <c r="N21" s="5"/>
      <c r="O21" s="26"/>
      <c r="P21" s="29" t="str">
        <f t="shared" si="2"/>
        <v/>
      </c>
      <c r="Q21" s="33"/>
      <c r="R21" s="33"/>
      <c r="S21" s="33"/>
      <c r="T21" s="33"/>
      <c r="U21" s="28">
        <v>5</v>
      </c>
      <c r="V21" s="28">
        <f t="shared" si="0"/>
        <v>0</v>
      </c>
      <c r="W21" s="28" t="str">
        <f t="shared" si="3"/>
        <v/>
      </c>
      <c r="X21" s="28" t="str">
        <f t="shared" si="1"/>
        <v xml:space="preserve">入力　 </v>
      </c>
      <c r="Y21" s="28" t="s">
        <v>104</v>
      </c>
      <c r="Z21"/>
      <c r="AA21"/>
      <c r="AB21"/>
      <c r="AC21"/>
      <c r="AD21"/>
      <c r="AE21"/>
      <c r="AF21" s="134">
        <v>5</v>
      </c>
      <c r="AG21" s="112"/>
      <c r="AH21" s="113">
        <v>16</v>
      </c>
      <c r="AI21" s="112"/>
    </row>
    <row r="22" spans="1:35" s="51" customFormat="1" ht="32.1" customHeight="1" x14ac:dyDescent="0.15">
      <c r="A22" s="5"/>
      <c r="B22" s="688"/>
      <c r="C22" s="689"/>
      <c r="D22" s="355"/>
      <c r="E22" s="355"/>
      <c r="F22" s="353"/>
      <c r="G22" s="354"/>
      <c r="H22" s="690"/>
      <c r="I22" s="691"/>
      <c r="J22" s="690"/>
      <c r="K22" s="691"/>
      <c r="L22" s="692"/>
      <c r="M22" s="692"/>
      <c r="N22" s="5"/>
      <c r="O22" s="26"/>
      <c r="P22" s="29" t="str">
        <f t="shared" si="2"/>
        <v/>
      </c>
      <c r="Q22" s="33"/>
      <c r="R22" s="33"/>
      <c r="S22" s="33"/>
      <c r="T22" s="33"/>
      <c r="U22" s="28">
        <v>6</v>
      </c>
      <c r="V22" s="28">
        <f t="shared" si="0"/>
        <v>0</v>
      </c>
      <c r="W22" s="28" t="str">
        <f t="shared" si="3"/>
        <v/>
      </c>
      <c r="X22" s="28" t="str">
        <f t="shared" si="1"/>
        <v xml:space="preserve">入力　 </v>
      </c>
      <c r="Y22" s="28" t="s">
        <v>104</v>
      </c>
      <c r="Z22"/>
      <c r="AA22"/>
      <c r="AB22"/>
      <c r="AC22"/>
      <c r="AD22"/>
      <c r="AE22"/>
      <c r="AF22" s="134">
        <v>6</v>
      </c>
      <c r="AG22" s="112"/>
      <c r="AH22" s="113">
        <v>17</v>
      </c>
      <c r="AI22" s="112"/>
    </row>
    <row r="23" spans="1:35" s="51" customFormat="1" ht="32.1" customHeight="1" x14ac:dyDescent="0.15">
      <c r="A23" s="5"/>
      <c r="B23" s="688"/>
      <c r="C23" s="689"/>
      <c r="D23" s="355"/>
      <c r="E23" s="355"/>
      <c r="F23" s="353"/>
      <c r="G23" s="354"/>
      <c r="H23" s="690"/>
      <c r="I23" s="691"/>
      <c r="J23" s="690"/>
      <c r="K23" s="691"/>
      <c r="L23" s="692"/>
      <c r="M23" s="692"/>
      <c r="N23" s="5"/>
      <c r="O23" s="26"/>
      <c r="P23" s="29" t="str">
        <f t="shared" si="2"/>
        <v/>
      </c>
      <c r="Q23" s="33"/>
      <c r="R23" s="33"/>
      <c r="S23" s="33"/>
      <c r="T23" s="33"/>
      <c r="U23" s="28">
        <v>7</v>
      </c>
      <c r="V23" s="28">
        <f t="shared" si="0"/>
        <v>0</v>
      </c>
      <c r="W23" s="28" t="str">
        <f t="shared" si="3"/>
        <v/>
      </c>
      <c r="X23" s="28" t="str">
        <f t="shared" si="1"/>
        <v xml:space="preserve">入力　 </v>
      </c>
      <c r="Y23" s="28" t="s">
        <v>104</v>
      </c>
      <c r="Z23"/>
      <c r="AA23"/>
      <c r="AB23"/>
      <c r="AC23"/>
      <c r="AD23"/>
      <c r="AE23"/>
      <c r="AF23" s="134">
        <v>7</v>
      </c>
      <c r="AG23" s="112"/>
      <c r="AH23" s="113">
        <v>18</v>
      </c>
      <c r="AI23" s="112"/>
    </row>
    <row r="24" spans="1:35" s="51" customFormat="1" ht="32.1" customHeight="1" x14ac:dyDescent="0.15">
      <c r="A24" s="5"/>
      <c r="B24" s="688"/>
      <c r="C24" s="689"/>
      <c r="D24" s="355"/>
      <c r="E24" s="355"/>
      <c r="F24" s="353"/>
      <c r="G24" s="354"/>
      <c r="H24" s="690"/>
      <c r="I24" s="691"/>
      <c r="J24" s="690"/>
      <c r="K24" s="691"/>
      <c r="L24" s="692"/>
      <c r="M24" s="692"/>
      <c r="N24" s="5"/>
      <c r="O24" s="26"/>
      <c r="P24" s="29" t="str">
        <f t="shared" si="2"/>
        <v/>
      </c>
      <c r="Q24" s="33"/>
      <c r="R24" s="33"/>
      <c r="S24" s="33"/>
      <c r="T24" s="33"/>
      <c r="U24" s="28">
        <v>8</v>
      </c>
      <c r="V24" s="28">
        <f t="shared" si="0"/>
        <v>0</v>
      </c>
      <c r="W24" s="28" t="str">
        <f t="shared" si="3"/>
        <v/>
      </c>
      <c r="X24" s="28" t="str">
        <f t="shared" si="1"/>
        <v xml:space="preserve">入力　 </v>
      </c>
      <c r="Y24" s="28" t="s">
        <v>104</v>
      </c>
      <c r="Z24"/>
      <c r="AA24"/>
      <c r="AB24"/>
      <c r="AC24"/>
      <c r="AD24"/>
      <c r="AE24"/>
      <c r="AF24" s="134">
        <v>8</v>
      </c>
      <c r="AG24" s="112"/>
      <c r="AH24" s="113">
        <v>19</v>
      </c>
      <c r="AI24" s="112"/>
    </row>
    <row r="25" spans="1:35" s="51" customFormat="1" ht="32.1" customHeight="1" x14ac:dyDescent="0.15">
      <c r="A25" s="5"/>
      <c r="B25" s="688"/>
      <c r="C25" s="689"/>
      <c r="D25" s="355"/>
      <c r="E25" s="355"/>
      <c r="F25" s="353"/>
      <c r="G25" s="354"/>
      <c r="H25" s="690"/>
      <c r="I25" s="691"/>
      <c r="J25" s="690"/>
      <c r="K25" s="691"/>
      <c r="L25" s="692"/>
      <c r="M25" s="692"/>
      <c r="N25" s="5"/>
      <c r="O25" s="26"/>
      <c r="P25" s="29" t="str">
        <f>IF(W25="","",W25&amp;X25&amp;Y25)</f>
        <v/>
      </c>
      <c r="Q25" s="33"/>
      <c r="R25" s="33"/>
      <c r="S25" s="33"/>
      <c r="T25" s="33"/>
      <c r="U25" s="28">
        <v>9</v>
      </c>
      <c r="V25" s="28">
        <f t="shared" si="0"/>
        <v>0</v>
      </c>
      <c r="W25" s="28" t="str">
        <f t="shared" si="3"/>
        <v/>
      </c>
      <c r="X25" s="28" t="str">
        <f t="shared" si="1"/>
        <v xml:space="preserve">入力　 </v>
      </c>
      <c r="Y25" s="28" t="s">
        <v>104</v>
      </c>
      <c r="Z25"/>
      <c r="AA25"/>
      <c r="AB25"/>
      <c r="AC25"/>
      <c r="AD25"/>
      <c r="AE25"/>
      <c r="AF25" s="134">
        <v>9</v>
      </c>
      <c r="AG25" s="112"/>
      <c r="AH25" s="113">
        <v>20</v>
      </c>
      <c r="AI25" s="112"/>
    </row>
    <row r="26" spans="1:35" s="51" customFormat="1" ht="32.1" customHeight="1" x14ac:dyDescent="0.15">
      <c r="A26" s="5"/>
      <c r="B26" s="688"/>
      <c r="C26" s="689"/>
      <c r="D26" s="355"/>
      <c r="E26" s="355"/>
      <c r="F26" s="353"/>
      <c r="G26" s="354"/>
      <c r="H26" s="690"/>
      <c r="I26" s="691"/>
      <c r="J26" s="690"/>
      <c r="K26" s="691"/>
      <c r="L26" s="692"/>
      <c r="M26" s="692"/>
      <c r="N26" s="5"/>
      <c r="O26" s="26"/>
      <c r="P26" s="29" t="str">
        <f t="shared" si="2"/>
        <v/>
      </c>
      <c r="Q26" s="33"/>
      <c r="R26" s="33"/>
      <c r="S26" s="33"/>
      <c r="T26" s="33"/>
      <c r="U26" s="28">
        <v>10</v>
      </c>
      <c r="V26" s="28">
        <f t="shared" si="0"/>
        <v>0</v>
      </c>
      <c r="W26" s="28" t="str">
        <f t="shared" si="3"/>
        <v/>
      </c>
      <c r="X26" s="28" t="str">
        <f t="shared" si="1"/>
        <v xml:space="preserve">入力　 </v>
      </c>
      <c r="Y26" s="28" t="s">
        <v>104</v>
      </c>
      <c r="Z26"/>
      <c r="AA26"/>
      <c r="AB26"/>
      <c r="AC26"/>
      <c r="AD26"/>
      <c r="AE26"/>
      <c r="AF26" s="134">
        <v>10</v>
      </c>
      <c r="AG26" s="112"/>
      <c r="AH26" s="113">
        <v>21</v>
      </c>
      <c r="AI26" s="112"/>
    </row>
    <row r="27" spans="1:35" s="51" customFormat="1" ht="32.1" customHeight="1" x14ac:dyDescent="0.15">
      <c r="A27" s="5"/>
      <c r="B27" s="688"/>
      <c r="C27" s="689"/>
      <c r="D27" s="355"/>
      <c r="E27" s="355"/>
      <c r="F27" s="353"/>
      <c r="G27" s="354"/>
      <c r="H27" s="690"/>
      <c r="I27" s="691"/>
      <c r="J27" s="690"/>
      <c r="K27" s="691"/>
      <c r="L27" s="692"/>
      <c r="M27" s="692"/>
      <c r="N27" s="5"/>
      <c r="O27" s="26"/>
      <c r="P27" s="29" t="str">
        <f t="shared" si="2"/>
        <v/>
      </c>
      <c r="Q27" s="33"/>
      <c r="R27" s="33"/>
      <c r="S27" s="33"/>
      <c r="T27" s="33"/>
      <c r="U27" s="28">
        <v>11</v>
      </c>
      <c r="V27" s="28">
        <f t="shared" si="0"/>
        <v>0</v>
      </c>
      <c r="W27" s="28" t="str">
        <f t="shared" si="3"/>
        <v/>
      </c>
      <c r="X27" s="28" t="str">
        <f t="shared" si="1"/>
        <v xml:space="preserve">入力　 </v>
      </c>
      <c r="Y27" s="28" t="s">
        <v>104</v>
      </c>
      <c r="Z27"/>
      <c r="AA27"/>
      <c r="AB27"/>
      <c r="AC27"/>
      <c r="AD27"/>
      <c r="AE27"/>
      <c r="AF27" s="134">
        <v>11</v>
      </c>
      <c r="AG27" s="112"/>
      <c r="AH27" s="113">
        <v>22</v>
      </c>
      <c r="AI27" s="112"/>
    </row>
    <row r="28" spans="1:35" s="51" customFormat="1" ht="32.1" customHeight="1" x14ac:dyDescent="0.15">
      <c r="A28" s="5"/>
      <c r="B28" s="688"/>
      <c r="C28" s="689"/>
      <c r="D28" s="355"/>
      <c r="E28" s="355"/>
      <c r="F28" s="353"/>
      <c r="G28" s="354"/>
      <c r="H28" s="690"/>
      <c r="I28" s="691"/>
      <c r="J28" s="690"/>
      <c r="K28" s="691"/>
      <c r="L28" s="692"/>
      <c r="M28" s="692"/>
      <c r="N28" s="5"/>
      <c r="O28" s="26"/>
      <c r="P28" s="29" t="str">
        <f t="shared" si="2"/>
        <v/>
      </c>
      <c r="Q28" s="33"/>
      <c r="R28" s="33"/>
      <c r="S28" s="33"/>
      <c r="T28" s="33"/>
      <c r="U28" s="28">
        <v>12</v>
      </c>
      <c r="V28" s="28">
        <f t="shared" si="0"/>
        <v>0</v>
      </c>
      <c r="W28" s="28" t="str">
        <f t="shared" si="3"/>
        <v/>
      </c>
      <c r="X28" s="28" t="str">
        <f t="shared" si="1"/>
        <v xml:space="preserve">入力　 </v>
      </c>
      <c r="Y28" s="28" t="s">
        <v>104</v>
      </c>
      <c r="Z28"/>
      <c r="AA28"/>
      <c r="AB28"/>
      <c r="AC28"/>
      <c r="AD28"/>
      <c r="AE28"/>
      <c r="AF28" s="134">
        <v>12</v>
      </c>
      <c r="AG28" s="112"/>
      <c r="AH28" s="113">
        <v>23</v>
      </c>
      <c r="AI28" s="112"/>
    </row>
    <row r="29" spans="1:35" s="51" customFormat="1" ht="32.1" customHeight="1" x14ac:dyDescent="0.15">
      <c r="A29" s="5"/>
      <c r="B29" s="688"/>
      <c r="C29" s="689"/>
      <c r="D29" s="355"/>
      <c r="E29" s="355"/>
      <c r="F29" s="353"/>
      <c r="G29" s="354"/>
      <c r="H29" s="690"/>
      <c r="I29" s="691"/>
      <c r="J29" s="690"/>
      <c r="K29" s="691"/>
      <c r="L29" s="692"/>
      <c r="M29" s="692"/>
      <c r="N29" s="5"/>
      <c r="O29" s="26"/>
      <c r="P29" s="29" t="str">
        <f t="shared" si="2"/>
        <v/>
      </c>
      <c r="Q29" s="33"/>
      <c r="R29" s="33"/>
      <c r="S29" s="33"/>
      <c r="T29" s="33"/>
      <c r="U29" s="28">
        <v>13</v>
      </c>
      <c r="V29" s="28">
        <f t="shared" si="0"/>
        <v>0</v>
      </c>
      <c r="W29" s="28" t="str">
        <f t="shared" si="3"/>
        <v/>
      </c>
      <c r="X29" s="28" t="str">
        <f t="shared" si="1"/>
        <v xml:space="preserve">入力　 </v>
      </c>
      <c r="Y29" s="28" t="s">
        <v>104</v>
      </c>
      <c r="Z29"/>
      <c r="AA29"/>
      <c r="AB29"/>
      <c r="AC29"/>
      <c r="AD29"/>
      <c r="AE29"/>
      <c r="AF29" s="134">
        <v>13</v>
      </c>
      <c r="AG29" s="112"/>
      <c r="AH29" s="113">
        <v>24</v>
      </c>
      <c r="AI29" s="112"/>
    </row>
    <row r="30" spans="1:35" s="51" customFormat="1" ht="32.1" customHeight="1" x14ac:dyDescent="0.15">
      <c r="A30" s="5"/>
      <c r="B30" s="688"/>
      <c r="C30" s="689"/>
      <c r="D30" s="355"/>
      <c r="E30" s="355"/>
      <c r="F30" s="353"/>
      <c r="G30" s="354"/>
      <c r="H30" s="690"/>
      <c r="I30" s="691"/>
      <c r="J30" s="690"/>
      <c r="K30" s="691"/>
      <c r="L30" s="692"/>
      <c r="M30" s="692"/>
      <c r="N30" s="5"/>
      <c r="O30" s="26"/>
      <c r="P30" s="29" t="str">
        <f t="shared" si="2"/>
        <v/>
      </c>
      <c r="Q30" s="33"/>
      <c r="R30" s="33"/>
      <c r="S30" s="33"/>
      <c r="T30" s="33"/>
      <c r="U30" s="28">
        <v>14</v>
      </c>
      <c r="V30" s="28">
        <f t="shared" si="0"/>
        <v>0</v>
      </c>
      <c r="W30" s="28" t="str">
        <f t="shared" si="3"/>
        <v/>
      </c>
      <c r="X30" s="28" t="str">
        <f t="shared" si="1"/>
        <v xml:space="preserve">入力　 </v>
      </c>
      <c r="Y30" s="28" t="s">
        <v>104</v>
      </c>
      <c r="Z30"/>
      <c r="AA30"/>
      <c r="AB30"/>
      <c r="AC30"/>
      <c r="AD30"/>
      <c r="AE30"/>
      <c r="AF30" s="134">
        <v>14</v>
      </c>
      <c r="AG30" s="112"/>
      <c r="AH30" s="113">
        <v>25</v>
      </c>
      <c r="AI30" s="112"/>
    </row>
    <row r="31" spans="1:35" s="51" customFormat="1" ht="32.1" customHeight="1" x14ac:dyDescent="0.15">
      <c r="A31" s="5"/>
      <c r="B31" s="688"/>
      <c r="C31" s="689"/>
      <c r="D31" s="355"/>
      <c r="E31" s="355"/>
      <c r="F31" s="353"/>
      <c r="G31" s="354"/>
      <c r="H31" s="690"/>
      <c r="I31" s="691"/>
      <c r="J31" s="690"/>
      <c r="K31" s="691"/>
      <c r="L31" s="692"/>
      <c r="M31" s="692"/>
      <c r="N31" s="5"/>
      <c r="O31" s="26"/>
      <c r="P31" s="29" t="str">
        <f t="shared" si="2"/>
        <v/>
      </c>
      <c r="Q31" s="33"/>
      <c r="R31" s="33"/>
      <c r="S31" s="33"/>
      <c r="T31" s="33"/>
      <c r="U31" s="28">
        <v>15</v>
      </c>
      <c r="V31" s="28">
        <f t="shared" si="0"/>
        <v>0</v>
      </c>
      <c r="W31" s="28" t="str">
        <f t="shared" si="3"/>
        <v/>
      </c>
      <c r="X31" s="28" t="str">
        <f t="shared" si="1"/>
        <v xml:space="preserve">入力　 </v>
      </c>
      <c r="Y31" s="28" t="s">
        <v>104</v>
      </c>
      <c r="Z31"/>
      <c r="AA31"/>
      <c r="AB31"/>
      <c r="AC31"/>
      <c r="AD31"/>
      <c r="AE31"/>
      <c r="AF31" s="134">
        <v>15</v>
      </c>
      <c r="AG31" s="112"/>
      <c r="AH31" s="113">
        <v>26</v>
      </c>
      <c r="AI31" s="112"/>
    </row>
    <row r="32" spans="1:35" s="51" customFormat="1" ht="32.1" hidden="1" customHeight="1" outlineLevel="1" x14ac:dyDescent="0.15">
      <c r="A32" s="5"/>
      <c r="B32" s="688"/>
      <c r="C32" s="689"/>
      <c r="D32" s="355"/>
      <c r="E32" s="355"/>
      <c r="F32" s="353"/>
      <c r="G32" s="354"/>
      <c r="H32" s="690"/>
      <c r="I32" s="691"/>
      <c r="J32" s="690"/>
      <c r="K32" s="691"/>
      <c r="L32" s="692"/>
      <c r="M32" s="692"/>
      <c r="N32" s="5"/>
      <c r="O32" s="26"/>
      <c r="P32" s="29" t="str">
        <f t="shared" si="2"/>
        <v/>
      </c>
      <c r="Q32" s="33"/>
      <c r="R32" s="33"/>
      <c r="S32" s="33"/>
      <c r="T32" s="33"/>
      <c r="U32" s="28">
        <v>16</v>
      </c>
      <c r="V32" s="28">
        <f t="shared" si="0"/>
        <v>0</v>
      </c>
      <c r="W32" s="28" t="str">
        <f t="shared" si="3"/>
        <v/>
      </c>
      <c r="X32" s="28" t="str">
        <f t="shared" si="1"/>
        <v xml:space="preserve">入力　 </v>
      </c>
      <c r="Y32" s="28" t="s">
        <v>104</v>
      </c>
      <c r="Z32"/>
      <c r="AA32"/>
      <c r="AB32"/>
      <c r="AC32"/>
      <c r="AD32"/>
      <c r="AE32"/>
      <c r="AF32" s="134">
        <v>16</v>
      </c>
      <c r="AG32" s="112"/>
      <c r="AH32" s="113">
        <v>27</v>
      </c>
      <c r="AI32" s="112"/>
    </row>
    <row r="33" spans="1:35" s="51" customFormat="1" ht="32.1" hidden="1" customHeight="1" outlineLevel="1" x14ac:dyDescent="0.15">
      <c r="A33" s="5"/>
      <c r="B33" s="688"/>
      <c r="C33" s="689"/>
      <c r="D33" s="355"/>
      <c r="E33" s="355"/>
      <c r="F33" s="353"/>
      <c r="G33" s="354"/>
      <c r="H33" s="690"/>
      <c r="I33" s="691"/>
      <c r="J33" s="690"/>
      <c r="K33" s="691"/>
      <c r="L33" s="692"/>
      <c r="M33" s="692"/>
      <c r="N33" s="5"/>
      <c r="O33" s="26"/>
      <c r="P33" s="29" t="str">
        <f t="shared" si="2"/>
        <v/>
      </c>
      <c r="Q33" s="33"/>
      <c r="R33" s="33"/>
      <c r="S33" s="33"/>
      <c r="T33" s="33"/>
      <c r="U33" s="28">
        <v>17</v>
      </c>
      <c r="V33" s="28">
        <f t="shared" si="0"/>
        <v>0</v>
      </c>
      <c r="W33" s="28" t="str">
        <f t="shared" si="3"/>
        <v/>
      </c>
      <c r="X33" s="28" t="str">
        <f t="shared" si="1"/>
        <v xml:space="preserve">入力　 </v>
      </c>
      <c r="Y33" s="28" t="s">
        <v>104</v>
      </c>
      <c r="Z33"/>
      <c r="AA33"/>
      <c r="AB33"/>
      <c r="AC33"/>
      <c r="AD33"/>
      <c r="AE33"/>
      <c r="AF33" s="134">
        <v>17</v>
      </c>
      <c r="AG33" s="112"/>
      <c r="AH33" s="113">
        <v>28</v>
      </c>
      <c r="AI33" s="112"/>
    </row>
    <row r="34" spans="1:35" s="51" customFormat="1" ht="32.1" hidden="1" customHeight="1" outlineLevel="1" x14ac:dyDescent="0.15">
      <c r="A34" s="5"/>
      <c r="B34" s="688"/>
      <c r="C34" s="689"/>
      <c r="D34" s="355"/>
      <c r="E34" s="355"/>
      <c r="F34" s="353"/>
      <c r="G34" s="354"/>
      <c r="H34" s="690"/>
      <c r="I34" s="691"/>
      <c r="J34" s="690"/>
      <c r="K34" s="691"/>
      <c r="L34" s="692"/>
      <c r="M34" s="692"/>
      <c r="N34" s="5"/>
      <c r="O34" s="26"/>
      <c r="P34" s="29" t="str">
        <f t="shared" si="2"/>
        <v/>
      </c>
      <c r="Q34" s="33"/>
      <c r="R34" s="33"/>
      <c r="S34" s="33"/>
      <c r="T34" s="33"/>
      <c r="U34" s="28">
        <v>18</v>
      </c>
      <c r="V34" s="28">
        <f t="shared" si="0"/>
        <v>0</v>
      </c>
      <c r="W34" s="28" t="str">
        <f t="shared" si="3"/>
        <v/>
      </c>
      <c r="X34" s="28" t="str">
        <f t="shared" si="1"/>
        <v xml:space="preserve">入力　 </v>
      </c>
      <c r="Y34" s="28" t="s">
        <v>104</v>
      </c>
      <c r="Z34"/>
      <c r="AA34"/>
      <c r="AB34"/>
      <c r="AC34"/>
      <c r="AD34"/>
      <c r="AE34"/>
      <c r="AF34" s="134">
        <v>18</v>
      </c>
      <c r="AG34" s="112"/>
      <c r="AH34" s="113">
        <v>29</v>
      </c>
      <c r="AI34" s="112"/>
    </row>
    <row r="35" spans="1:35" s="51" customFormat="1" ht="32.1" hidden="1" customHeight="1" outlineLevel="1" x14ac:dyDescent="0.15">
      <c r="A35" s="5"/>
      <c r="B35" s="688"/>
      <c r="C35" s="689"/>
      <c r="D35" s="355"/>
      <c r="E35" s="355"/>
      <c r="F35" s="353"/>
      <c r="G35" s="354"/>
      <c r="H35" s="690"/>
      <c r="I35" s="691"/>
      <c r="J35" s="690"/>
      <c r="K35" s="691"/>
      <c r="L35" s="692"/>
      <c r="M35" s="692"/>
      <c r="N35" s="5"/>
      <c r="O35" s="26"/>
      <c r="P35" s="29" t="str">
        <f t="shared" si="2"/>
        <v/>
      </c>
      <c r="Q35" s="33"/>
      <c r="R35" s="33"/>
      <c r="S35" s="33"/>
      <c r="T35" s="33"/>
      <c r="U35" s="28">
        <v>19</v>
      </c>
      <c r="V35" s="28">
        <f t="shared" si="0"/>
        <v>0</v>
      </c>
      <c r="W35" s="28" t="str">
        <f t="shared" si="3"/>
        <v/>
      </c>
      <c r="X35" s="28" t="str">
        <f t="shared" si="1"/>
        <v xml:space="preserve">入力　 </v>
      </c>
      <c r="Y35" s="28" t="s">
        <v>104</v>
      </c>
      <c r="Z35"/>
      <c r="AA35"/>
      <c r="AB35"/>
      <c r="AC35"/>
      <c r="AD35"/>
      <c r="AE35"/>
      <c r="AF35" s="134">
        <v>19</v>
      </c>
      <c r="AG35" s="112"/>
      <c r="AH35" s="113">
        <v>30</v>
      </c>
      <c r="AI35" s="112"/>
    </row>
    <row r="36" spans="1:35" s="51" customFormat="1" ht="32.1" hidden="1" customHeight="1" outlineLevel="1" x14ac:dyDescent="0.15">
      <c r="A36" s="5"/>
      <c r="B36" s="688"/>
      <c r="C36" s="689"/>
      <c r="D36" s="355"/>
      <c r="E36" s="355"/>
      <c r="F36" s="353"/>
      <c r="G36" s="354"/>
      <c r="H36" s="690"/>
      <c r="I36" s="691"/>
      <c r="J36" s="690"/>
      <c r="K36" s="691"/>
      <c r="L36" s="692"/>
      <c r="M36" s="692"/>
      <c r="N36" s="5"/>
      <c r="O36" s="26"/>
      <c r="P36" s="29" t="str">
        <f t="shared" si="2"/>
        <v/>
      </c>
      <c r="Q36" s="33"/>
      <c r="R36" s="33"/>
      <c r="S36" s="33"/>
      <c r="T36" s="33"/>
      <c r="U36" s="28">
        <v>20</v>
      </c>
      <c r="V36" s="28">
        <f t="shared" si="0"/>
        <v>0</v>
      </c>
      <c r="W36" s="28" t="str">
        <f t="shared" si="3"/>
        <v/>
      </c>
      <c r="X36" s="28" t="str">
        <f t="shared" si="1"/>
        <v xml:space="preserve">入力　 </v>
      </c>
      <c r="Y36" s="28" t="s">
        <v>104</v>
      </c>
      <c r="Z36"/>
      <c r="AA36"/>
      <c r="AB36"/>
      <c r="AC36"/>
      <c r="AD36"/>
      <c r="AE36"/>
      <c r="AF36" s="134">
        <v>20</v>
      </c>
      <c r="AG36" s="112"/>
      <c r="AH36" s="113">
        <v>31</v>
      </c>
      <c r="AI36" s="112"/>
    </row>
    <row r="37" spans="1:35" s="51" customFormat="1" ht="32.1" hidden="1" customHeight="1" outlineLevel="1" x14ac:dyDescent="0.15">
      <c r="A37" s="5"/>
      <c r="B37" s="688"/>
      <c r="C37" s="689"/>
      <c r="D37" s="355"/>
      <c r="E37" s="355"/>
      <c r="F37" s="353"/>
      <c r="G37" s="354"/>
      <c r="H37" s="690"/>
      <c r="I37" s="691"/>
      <c r="J37" s="690"/>
      <c r="K37" s="691"/>
      <c r="L37" s="692"/>
      <c r="M37" s="692"/>
      <c r="N37" s="5"/>
      <c r="O37" s="26"/>
      <c r="P37" s="29" t="str">
        <f t="shared" si="2"/>
        <v/>
      </c>
      <c r="Q37" s="33"/>
      <c r="R37" s="33"/>
      <c r="S37" s="33"/>
      <c r="T37" s="33"/>
      <c r="U37" s="28">
        <v>21</v>
      </c>
      <c r="V37" s="28">
        <f t="shared" si="0"/>
        <v>0</v>
      </c>
      <c r="W37" s="28" t="str">
        <f t="shared" si="3"/>
        <v/>
      </c>
      <c r="X37" s="28" t="str">
        <f t="shared" si="1"/>
        <v xml:space="preserve">入力　 </v>
      </c>
      <c r="Y37" s="28" t="s">
        <v>104</v>
      </c>
      <c r="Z37"/>
      <c r="AA37"/>
      <c r="AB37"/>
      <c r="AC37"/>
      <c r="AD37"/>
      <c r="AE37"/>
      <c r="AF37" s="134">
        <v>21</v>
      </c>
      <c r="AG37" s="112"/>
      <c r="AH37" s="113">
        <v>32</v>
      </c>
      <c r="AI37" s="112"/>
    </row>
    <row r="38" spans="1:35" s="51" customFormat="1" ht="32.1" hidden="1" customHeight="1" outlineLevel="1" x14ac:dyDescent="0.15">
      <c r="A38" s="5"/>
      <c r="B38" s="688"/>
      <c r="C38" s="689"/>
      <c r="D38" s="355"/>
      <c r="E38" s="355"/>
      <c r="F38" s="353"/>
      <c r="G38" s="354"/>
      <c r="H38" s="690"/>
      <c r="I38" s="691"/>
      <c r="J38" s="690"/>
      <c r="K38" s="691"/>
      <c r="L38" s="692"/>
      <c r="M38" s="692"/>
      <c r="N38" s="5"/>
      <c r="O38" s="26"/>
      <c r="P38" s="29" t="str">
        <f t="shared" si="2"/>
        <v/>
      </c>
      <c r="Q38" s="33"/>
      <c r="R38" s="33"/>
      <c r="S38" s="33"/>
      <c r="T38" s="33"/>
      <c r="U38" s="28">
        <v>22</v>
      </c>
      <c r="V38" s="28">
        <f t="shared" si="0"/>
        <v>0</v>
      </c>
      <c r="W38" s="28" t="str">
        <f t="shared" si="3"/>
        <v/>
      </c>
      <c r="X38" s="28" t="str">
        <f t="shared" si="1"/>
        <v xml:space="preserve">入力　 </v>
      </c>
      <c r="Y38" s="28" t="s">
        <v>104</v>
      </c>
      <c r="Z38"/>
      <c r="AA38"/>
      <c r="AB38"/>
      <c r="AC38"/>
      <c r="AD38"/>
      <c r="AE38"/>
      <c r="AF38" s="134">
        <v>22</v>
      </c>
      <c r="AG38" s="112"/>
      <c r="AH38" s="113">
        <v>33</v>
      </c>
      <c r="AI38" s="112"/>
    </row>
    <row r="39" spans="1:35" s="51" customFormat="1" ht="32.1" hidden="1" customHeight="1" outlineLevel="1" x14ac:dyDescent="0.15">
      <c r="A39" s="5"/>
      <c r="B39" s="688"/>
      <c r="C39" s="689"/>
      <c r="D39" s="355"/>
      <c r="E39" s="355"/>
      <c r="F39" s="353"/>
      <c r="G39" s="354"/>
      <c r="H39" s="690"/>
      <c r="I39" s="691"/>
      <c r="J39" s="690"/>
      <c r="K39" s="691"/>
      <c r="L39" s="692"/>
      <c r="M39" s="692"/>
      <c r="N39" s="5"/>
      <c r="O39" s="26"/>
      <c r="P39" s="29" t="str">
        <f t="shared" si="2"/>
        <v/>
      </c>
      <c r="Q39" s="33"/>
      <c r="R39" s="33"/>
      <c r="S39" s="33"/>
      <c r="T39" s="33"/>
      <c r="U39" s="28">
        <v>23</v>
      </c>
      <c r="V39" s="28">
        <f t="shared" si="0"/>
        <v>0</v>
      </c>
      <c r="W39" s="28" t="str">
        <f t="shared" si="3"/>
        <v/>
      </c>
      <c r="X39" s="28" t="str">
        <f t="shared" si="1"/>
        <v xml:space="preserve">入力　 </v>
      </c>
      <c r="Y39" s="28" t="s">
        <v>104</v>
      </c>
      <c r="Z39"/>
      <c r="AA39"/>
      <c r="AB39"/>
      <c r="AC39"/>
      <c r="AD39"/>
      <c r="AE39"/>
      <c r="AF39" s="134">
        <v>23</v>
      </c>
      <c r="AG39" s="112"/>
      <c r="AH39" s="113">
        <v>34</v>
      </c>
      <c r="AI39" s="112"/>
    </row>
    <row r="40" spans="1:35" s="51" customFormat="1" ht="32.1" hidden="1" customHeight="1" outlineLevel="1" x14ac:dyDescent="0.15">
      <c r="A40" s="5"/>
      <c r="B40" s="688"/>
      <c r="C40" s="689"/>
      <c r="D40" s="355"/>
      <c r="E40" s="355"/>
      <c r="F40" s="353"/>
      <c r="G40" s="354"/>
      <c r="H40" s="690"/>
      <c r="I40" s="691"/>
      <c r="J40" s="690"/>
      <c r="K40" s="691"/>
      <c r="L40" s="692"/>
      <c r="M40" s="692"/>
      <c r="N40" s="5"/>
      <c r="O40" s="26"/>
      <c r="P40" s="29" t="str">
        <f t="shared" si="2"/>
        <v/>
      </c>
      <c r="Q40" s="33"/>
      <c r="R40" s="33"/>
      <c r="S40" s="33"/>
      <c r="T40" s="33"/>
      <c r="U40" s="28">
        <v>24</v>
      </c>
      <c r="V40" s="28">
        <f t="shared" si="0"/>
        <v>0</v>
      </c>
      <c r="W40" s="28" t="str">
        <f t="shared" si="3"/>
        <v/>
      </c>
      <c r="X40" s="28" t="str">
        <f t="shared" si="1"/>
        <v xml:space="preserve">入力　 </v>
      </c>
      <c r="Y40" s="28" t="s">
        <v>104</v>
      </c>
      <c r="Z40"/>
      <c r="AA40"/>
      <c r="AB40"/>
      <c r="AC40"/>
      <c r="AD40"/>
      <c r="AE40"/>
      <c r="AF40" s="134">
        <v>24</v>
      </c>
      <c r="AG40" s="112"/>
      <c r="AH40" s="113">
        <v>35</v>
      </c>
      <c r="AI40" s="112"/>
    </row>
    <row r="41" spans="1:35" s="51" customFormat="1" ht="32.1" hidden="1" customHeight="1" outlineLevel="1" x14ac:dyDescent="0.15">
      <c r="A41" s="5"/>
      <c r="B41" s="688"/>
      <c r="C41" s="689"/>
      <c r="D41" s="355"/>
      <c r="E41" s="355"/>
      <c r="F41" s="353"/>
      <c r="G41" s="354"/>
      <c r="H41" s="690"/>
      <c r="I41" s="691"/>
      <c r="J41" s="690"/>
      <c r="K41" s="691"/>
      <c r="L41" s="692"/>
      <c r="M41" s="692"/>
      <c r="N41" s="5"/>
      <c r="O41" s="26"/>
      <c r="P41" s="29" t="str">
        <f t="shared" si="2"/>
        <v/>
      </c>
      <c r="Q41" s="33"/>
      <c r="R41" s="33"/>
      <c r="S41" s="33"/>
      <c r="T41" s="33"/>
      <c r="U41" s="28">
        <v>25</v>
      </c>
      <c r="V41" s="28">
        <f t="shared" si="0"/>
        <v>0</v>
      </c>
      <c r="W41" s="28" t="str">
        <f t="shared" si="3"/>
        <v/>
      </c>
      <c r="X41" s="28" t="str">
        <f t="shared" si="1"/>
        <v xml:space="preserve">入力　 </v>
      </c>
      <c r="Y41" s="28" t="s">
        <v>104</v>
      </c>
      <c r="Z41"/>
      <c r="AA41"/>
      <c r="AB41"/>
      <c r="AC41"/>
      <c r="AD41"/>
      <c r="AE41"/>
      <c r="AF41" s="134">
        <v>25</v>
      </c>
      <c r="AG41" s="112"/>
      <c r="AH41" s="113">
        <v>36</v>
      </c>
      <c r="AI41" s="112"/>
    </row>
    <row r="42" spans="1:35" s="51" customFormat="1" ht="32.1" hidden="1" customHeight="1" outlineLevel="1" x14ac:dyDescent="0.15">
      <c r="A42" s="5"/>
      <c r="B42" s="688"/>
      <c r="C42" s="689"/>
      <c r="D42" s="355"/>
      <c r="E42" s="355"/>
      <c r="F42" s="353"/>
      <c r="G42" s="354"/>
      <c r="H42" s="690"/>
      <c r="I42" s="691"/>
      <c r="J42" s="690"/>
      <c r="K42" s="691"/>
      <c r="L42" s="692"/>
      <c r="M42" s="692"/>
      <c r="N42" s="5"/>
      <c r="O42" s="26"/>
      <c r="P42" s="29" t="str">
        <f t="shared" si="2"/>
        <v/>
      </c>
      <c r="Q42" s="33"/>
      <c r="R42" s="33"/>
      <c r="S42" s="33"/>
      <c r="T42" s="33"/>
      <c r="U42" s="28">
        <v>26</v>
      </c>
      <c r="V42" s="28">
        <f t="shared" si="0"/>
        <v>0</v>
      </c>
      <c r="W42" s="28" t="str">
        <f t="shared" si="3"/>
        <v/>
      </c>
      <c r="X42" s="28" t="str">
        <f t="shared" si="1"/>
        <v xml:space="preserve">入力　 </v>
      </c>
      <c r="Y42" s="28" t="s">
        <v>104</v>
      </c>
      <c r="Z42"/>
      <c r="AA42"/>
      <c r="AB42"/>
      <c r="AC42"/>
      <c r="AD42"/>
      <c r="AE42"/>
      <c r="AF42" s="134">
        <v>26</v>
      </c>
      <c r="AG42" s="112"/>
      <c r="AH42" s="113">
        <v>37</v>
      </c>
      <c r="AI42" s="112"/>
    </row>
    <row r="43" spans="1:35" s="51" customFormat="1" ht="32.1" hidden="1" customHeight="1" outlineLevel="1" x14ac:dyDescent="0.15">
      <c r="A43" s="5"/>
      <c r="B43" s="688"/>
      <c r="C43" s="689"/>
      <c r="D43" s="355"/>
      <c r="E43" s="355"/>
      <c r="F43" s="353"/>
      <c r="G43" s="354"/>
      <c r="H43" s="690"/>
      <c r="I43" s="691"/>
      <c r="J43" s="690"/>
      <c r="K43" s="691"/>
      <c r="L43" s="692"/>
      <c r="M43" s="692"/>
      <c r="N43" s="5"/>
      <c r="O43" s="26"/>
      <c r="P43" s="29" t="str">
        <f t="shared" si="2"/>
        <v/>
      </c>
      <c r="Q43" s="33"/>
      <c r="R43" s="33"/>
      <c r="S43" s="33"/>
      <c r="T43" s="33"/>
      <c r="U43" s="28">
        <v>27</v>
      </c>
      <c r="V43" s="28">
        <f t="shared" si="0"/>
        <v>0</v>
      </c>
      <c r="W43" s="28" t="str">
        <f t="shared" si="3"/>
        <v/>
      </c>
      <c r="X43" s="28" t="str">
        <f t="shared" si="1"/>
        <v xml:space="preserve">入力　 </v>
      </c>
      <c r="Y43" s="28" t="s">
        <v>104</v>
      </c>
      <c r="Z43"/>
      <c r="AA43"/>
      <c r="AB43"/>
      <c r="AC43"/>
      <c r="AD43"/>
      <c r="AE43"/>
      <c r="AF43" s="134">
        <v>27</v>
      </c>
      <c r="AG43" s="112"/>
      <c r="AH43" s="113">
        <v>38</v>
      </c>
      <c r="AI43" s="112"/>
    </row>
    <row r="44" spans="1:35" s="51" customFormat="1" ht="32.1" hidden="1" customHeight="1" outlineLevel="1" x14ac:dyDescent="0.15">
      <c r="A44" s="5"/>
      <c r="B44" s="688"/>
      <c r="C44" s="689"/>
      <c r="D44" s="355"/>
      <c r="E44" s="355"/>
      <c r="F44" s="353"/>
      <c r="G44" s="354"/>
      <c r="H44" s="690"/>
      <c r="I44" s="691"/>
      <c r="J44" s="690"/>
      <c r="K44" s="691"/>
      <c r="L44" s="692"/>
      <c r="M44" s="692"/>
      <c r="N44" s="5"/>
      <c r="O44" s="26"/>
      <c r="P44" s="29" t="str">
        <f t="shared" si="2"/>
        <v/>
      </c>
      <c r="Q44" s="33"/>
      <c r="R44" s="33"/>
      <c r="S44" s="33"/>
      <c r="T44" s="33"/>
      <c r="U44" s="28">
        <v>28</v>
      </c>
      <c r="V44" s="28">
        <f t="shared" si="0"/>
        <v>0</v>
      </c>
      <c r="W44" s="28" t="str">
        <f t="shared" si="3"/>
        <v/>
      </c>
      <c r="X44" s="28" t="str">
        <f t="shared" si="1"/>
        <v xml:space="preserve">入力　 </v>
      </c>
      <c r="Y44" s="28" t="s">
        <v>104</v>
      </c>
      <c r="Z44"/>
      <c r="AA44"/>
      <c r="AB44"/>
      <c r="AC44"/>
      <c r="AD44"/>
      <c r="AE44"/>
      <c r="AF44" s="134">
        <v>28</v>
      </c>
      <c r="AG44" s="112"/>
      <c r="AH44" s="113">
        <v>39</v>
      </c>
      <c r="AI44" s="112"/>
    </row>
    <row r="45" spans="1:35" s="51" customFormat="1" ht="32.1" hidden="1" customHeight="1" outlineLevel="1" x14ac:dyDescent="0.15">
      <c r="A45" s="5"/>
      <c r="B45" s="688"/>
      <c r="C45" s="689"/>
      <c r="D45" s="355"/>
      <c r="E45" s="355"/>
      <c r="F45" s="353"/>
      <c r="G45" s="354"/>
      <c r="H45" s="690"/>
      <c r="I45" s="691"/>
      <c r="J45" s="690"/>
      <c r="K45" s="691"/>
      <c r="L45" s="692"/>
      <c r="M45" s="692"/>
      <c r="N45" s="5"/>
      <c r="O45" s="26"/>
      <c r="P45" s="29" t="str">
        <f t="shared" si="2"/>
        <v/>
      </c>
      <c r="Q45" s="33"/>
      <c r="R45" s="33"/>
      <c r="S45" s="33"/>
      <c r="T45" s="33"/>
      <c r="U45" s="28">
        <v>29</v>
      </c>
      <c r="V45" s="28">
        <f t="shared" si="0"/>
        <v>0</v>
      </c>
      <c r="W45" s="28" t="str">
        <f t="shared" si="3"/>
        <v/>
      </c>
      <c r="X45" s="28" t="str">
        <f t="shared" si="1"/>
        <v xml:space="preserve">入力　 </v>
      </c>
      <c r="Y45" s="28" t="s">
        <v>104</v>
      </c>
      <c r="Z45"/>
      <c r="AA45"/>
      <c r="AB45"/>
      <c r="AC45"/>
      <c r="AD45"/>
      <c r="AE45"/>
      <c r="AF45" s="134">
        <v>29</v>
      </c>
      <c r="AG45" s="112"/>
      <c r="AH45" s="113">
        <v>40</v>
      </c>
      <c r="AI45" s="112"/>
    </row>
    <row r="46" spans="1:35" s="51" customFormat="1" ht="32.1" hidden="1" customHeight="1" outlineLevel="1" x14ac:dyDescent="0.15">
      <c r="A46" s="5"/>
      <c r="B46" s="688"/>
      <c r="C46" s="689"/>
      <c r="D46" s="355"/>
      <c r="E46" s="355"/>
      <c r="F46" s="353"/>
      <c r="G46" s="354"/>
      <c r="H46" s="690"/>
      <c r="I46" s="691"/>
      <c r="J46" s="690"/>
      <c r="K46" s="691"/>
      <c r="L46" s="692"/>
      <c r="M46" s="692"/>
      <c r="N46" s="5"/>
      <c r="O46" s="26"/>
      <c r="P46" s="29" t="str">
        <f t="shared" si="2"/>
        <v/>
      </c>
      <c r="Q46" s="33"/>
      <c r="R46" s="33"/>
      <c r="S46" s="33"/>
      <c r="T46" s="33"/>
      <c r="U46" s="28">
        <v>30</v>
      </c>
      <c r="V46" s="28">
        <f t="shared" si="0"/>
        <v>0</v>
      </c>
      <c r="W46" s="28" t="str">
        <f t="shared" si="3"/>
        <v/>
      </c>
      <c r="X46" s="28" t="str">
        <f t="shared" si="1"/>
        <v xml:space="preserve">入力　 </v>
      </c>
      <c r="Y46" s="28" t="s">
        <v>104</v>
      </c>
      <c r="Z46"/>
      <c r="AA46"/>
      <c r="AB46"/>
      <c r="AC46"/>
      <c r="AD46"/>
      <c r="AE46"/>
      <c r="AF46" s="134">
        <v>30</v>
      </c>
      <c r="AG46" s="112"/>
      <c r="AH46" s="113">
        <v>41</v>
      </c>
      <c r="AI46" s="112"/>
    </row>
    <row r="47" spans="1:35" s="51" customFormat="1" collapsed="1" x14ac:dyDescent="0.15">
      <c r="A47" s="5"/>
      <c r="B47" s="138" t="s">
        <v>68</v>
      </c>
      <c r="C47" s="699" t="s">
        <v>67</v>
      </c>
      <c r="D47" s="699"/>
      <c r="E47" s="699"/>
      <c r="F47" s="699"/>
      <c r="G47" s="699"/>
      <c r="H47" s="699"/>
      <c r="I47" s="699"/>
      <c r="J47" s="699"/>
      <c r="K47" s="699"/>
      <c r="L47" s="699"/>
      <c r="M47" s="699"/>
      <c r="N47" s="5"/>
      <c r="O47" s="26"/>
      <c r="P47" s="48"/>
      <c r="Q47" s="33"/>
      <c r="R47" s="33"/>
      <c r="S47" s="33"/>
      <c r="T47" s="33"/>
      <c r="U47" s="28"/>
      <c r="V47" s="28"/>
      <c r="W47" s="28"/>
      <c r="X47" s="28"/>
      <c r="Y47" s="28"/>
      <c r="Z47"/>
      <c r="AA47"/>
      <c r="AB47"/>
      <c r="AC47"/>
      <c r="AD47"/>
      <c r="AE47"/>
      <c r="AF47" s="134"/>
      <c r="AG47" s="112"/>
      <c r="AH47" s="113">
        <v>42</v>
      </c>
      <c r="AI47" s="112"/>
    </row>
    <row r="48" spans="1:35" s="51" customFormat="1" x14ac:dyDescent="0.15">
      <c r="A48" s="5"/>
      <c r="B48" s="18"/>
      <c r="C48" s="700"/>
      <c r="D48" s="700"/>
      <c r="E48" s="700"/>
      <c r="F48" s="700"/>
      <c r="G48" s="700"/>
      <c r="H48" s="700"/>
      <c r="I48" s="700"/>
      <c r="J48" s="700"/>
      <c r="K48" s="700"/>
      <c r="L48" s="700"/>
      <c r="M48" s="700"/>
      <c r="N48" s="5"/>
      <c r="O48" s="26"/>
      <c r="P48" s="48"/>
      <c r="Q48" s="33"/>
      <c r="R48" s="33"/>
      <c r="S48" s="33"/>
      <c r="T48" s="33"/>
      <c r="U48" s="28"/>
      <c r="V48" s="28"/>
      <c r="W48" s="28"/>
      <c r="X48" s="28"/>
      <c r="Y48" s="28"/>
      <c r="Z48"/>
      <c r="AA48"/>
      <c r="AB48"/>
      <c r="AC48"/>
      <c r="AD48"/>
      <c r="AE48"/>
      <c r="AF48" s="134"/>
      <c r="AG48" s="112"/>
      <c r="AH48" s="113">
        <v>43</v>
      </c>
      <c r="AI48" s="112"/>
    </row>
    <row r="49" spans="1:35" s="51" customFormat="1" x14ac:dyDescent="0.15">
      <c r="A49" s="5"/>
      <c r="B49" s="22"/>
      <c r="C49" s="700"/>
      <c r="D49" s="700"/>
      <c r="E49" s="700"/>
      <c r="F49" s="700"/>
      <c r="G49" s="700"/>
      <c r="H49" s="700"/>
      <c r="I49" s="700"/>
      <c r="J49" s="700"/>
      <c r="K49" s="700"/>
      <c r="L49" s="700"/>
      <c r="M49" s="700"/>
      <c r="N49" s="5"/>
      <c r="O49" s="26"/>
      <c r="P49" s="48"/>
      <c r="Q49" s="33"/>
      <c r="R49" s="33"/>
      <c r="S49" s="33"/>
      <c r="T49" s="33"/>
      <c r="U49" s="28"/>
      <c r="V49" s="28"/>
      <c r="W49" s="28"/>
      <c r="X49" s="28"/>
      <c r="Y49" s="28"/>
      <c r="Z49"/>
      <c r="AA49"/>
      <c r="AB49"/>
      <c r="AC49"/>
      <c r="AD49"/>
      <c r="AE49"/>
      <c r="AF49" s="134"/>
      <c r="AG49" s="112"/>
      <c r="AH49" s="113">
        <v>44</v>
      </c>
      <c r="AI49" s="112"/>
    </row>
    <row r="50" spans="1:35" s="51" customFormat="1" x14ac:dyDescent="0.15">
      <c r="A50" s="5"/>
      <c r="B50" s="22"/>
      <c r="C50" s="700"/>
      <c r="D50" s="700"/>
      <c r="E50" s="700"/>
      <c r="F50" s="700"/>
      <c r="G50" s="700"/>
      <c r="H50" s="700"/>
      <c r="I50" s="700"/>
      <c r="J50" s="700"/>
      <c r="K50" s="700"/>
      <c r="L50" s="700"/>
      <c r="M50" s="700"/>
      <c r="N50" s="5"/>
      <c r="O50" s="26"/>
      <c r="P50" s="48"/>
      <c r="Q50" s="33"/>
      <c r="R50" s="33"/>
      <c r="S50" s="33"/>
      <c r="T50" s="33"/>
      <c r="U50" s="28"/>
      <c r="V50" s="28"/>
      <c r="W50" s="28"/>
      <c r="X50" s="28"/>
      <c r="Y50" s="28"/>
      <c r="Z50"/>
      <c r="AA50"/>
      <c r="AB50"/>
      <c r="AC50"/>
      <c r="AD50"/>
      <c r="AE50"/>
      <c r="AF50" s="134"/>
      <c r="AG50" s="112"/>
      <c r="AH50" s="113">
        <v>45</v>
      </c>
      <c r="AI50" s="112"/>
    </row>
    <row r="51" spans="1:35" s="51" customFormat="1" x14ac:dyDescent="0.15">
      <c r="A51" s="5"/>
      <c r="B51" s="18"/>
      <c r="C51" s="700"/>
      <c r="D51" s="700"/>
      <c r="E51" s="700"/>
      <c r="F51" s="700"/>
      <c r="G51" s="700"/>
      <c r="H51" s="700"/>
      <c r="I51" s="700"/>
      <c r="J51" s="700"/>
      <c r="K51" s="700"/>
      <c r="L51" s="700"/>
      <c r="M51" s="700"/>
      <c r="N51" s="5"/>
      <c r="O51" s="26"/>
      <c r="P51" s="48"/>
      <c r="Q51" s="33"/>
      <c r="R51" s="33"/>
      <c r="S51" s="33"/>
      <c r="T51" s="33"/>
      <c r="U51" s="28"/>
      <c r="V51" s="28"/>
      <c r="W51" s="28"/>
      <c r="X51" s="28"/>
      <c r="Y51" s="28"/>
      <c r="Z51"/>
      <c r="AA51"/>
      <c r="AB51"/>
      <c r="AC51"/>
      <c r="AD51"/>
      <c r="AE51"/>
      <c r="AF51" s="134"/>
      <c r="AG51" s="112"/>
      <c r="AH51" s="113">
        <v>46</v>
      </c>
      <c r="AI51" s="112"/>
    </row>
    <row r="52" spans="1:35" s="51" customFormat="1" x14ac:dyDescent="0.15">
      <c r="A52" s="5"/>
      <c r="B52" s="14"/>
      <c r="C52" s="700"/>
      <c r="D52" s="700"/>
      <c r="E52" s="700"/>
      <c r="F52" s="700"/>
      <c r="G52" s="700"/>
      <c r="H52" s="700"/>
      <c r="I52" s="700"/>
      <c r="J52" s="700"/>
      <c r="K52" s="700"/>
      <c r="L52" s="700"/>
      <c r="M52" s="700"/>
      <c r="N52" s="5"/>
      <c r="O52" s="26"/>
      <c r="P52" s="48"/>
      <c r="Q52" s="33"/>
      <c r="R52" s="33"/>
      <c r="S52" s="33"/>
      <c r="T52" s="33"/>
      <c r="U52" s="28"/>
      <c r="V52" s="28"/>
      <c r="W52" s="28"/>
      <c r="X52" s="28"/>
      <c r="Y52" s="28"/>
      <c r="Z52"/>
      <c r="AA52"/>
      <c r="AB52"/>
      <c r="AC52"/>
      <c r="AD52"/>
      <c r="AE52"/>
      <c r="AF52" s="134"/>
      <c r="AG52" s="112"/>
      <c r="AH52" s="113">
        <v>47</v>
      </c>
      <c r="AI52" s="112"/>
    </row>
    <row r="53" spans="1:35" s="51" customFormat="1" ht="15.95" customHeight="1" x14ac:dyDescent="0.15">
      <c r="A53" s="5"/>
      <c r="B53" s="13" t="s">
        <v>65</v>
      </c>
      <c r="C53" s="14"/>
      <c r="D53" s="14"/>
      <c r="E53" s="14"/>
      <c r="F53" s="14"/>
      <c r="G53" s="14"/>
      <c r="H53" s="14"/>
      <c r="I53" s="14"/>
      <c r="J53" s="14"/>
      <c r="K53" s="14"/>
      <c r="L53" s="14"/>
      <c r="M53" s="14"/>
      <c r="N53" s="5"/>
      <c r="O53" s="26"/>
      <c r="P53" s="48"/>
      <c r="Q53" s="33"/>
      <c r="R53" s="33"/>
      <c r="S53" s="33"/>
      <c r="T53" s="33"/>
      <c r="U53" s="28"/>
      <c r="V53" s="28"/>
      <c r="W53" s="28"/>
      <c r="X53" s="28"/>
      <c r="Y53" s="28"/>
      <c r="Z53"/>
      <c r="AA53"/>
      <c r="AB53"/>
      <c r="AC53"/>
      <c r="AD53"/>
      <c r="AE53"/>
      <c r="AF53" s="134">
        <v>-1</v>
      </c>
      <c r="AG53" s="112"/>
      <c r="AH53" s="113">
        <v>48</v>
      </c>
      <c r="AI53" s="112"/>
    </row>
    <row r="54" spans="1:35" s="51" customFormat="1" ht="15.95" customHeight="1" x14ac:dyDescent="0.15">
      <c r="A54" s="5"/>
      <c r="B54" s="14"/>
      <c r="C54" s="14"/>
      <c r="D54" s="14"/>
      <c r="E54" s="14"/>
      <c r="F54" s="14"/>
      <c r="G54" s="14"/>
      <c r="H54" s="14"/>
      <c r="I54" s="14"/>
      <c r="J54" s="693"/>
      <c r="K54" s="693"/>
      <c r="L54" s="693"/>
      <c r="M54" s="19"/>
      <c r="N54" s="5"/>
      <c r="O54" s="26"/>
      <c r="P54" s="48"/>
      <c r="Q54" s="33"/>
      <c r="R54" s="33"/>
      <c r="S54" s="33"/>
      <c r="T54" s="33"/>
      <c r="U54" s="28"/>
      <c r="V54" s="28"/>
      <c r="W54" s="28"/>
      <c r="X54" s="28"/>
      <c r="Y54" s="28"/>
      <c r="Z54"/>
      <c r="AA54"/>
      <c r="AB54"/>
      <c r="AC54"/>
      <c r="AD54"/>
      <c r="AE54"/>
      <c r="AF54" s="134">
        <v>-1</v>
      </c>
      <c r="AG54" s="112"/>
      <c r="AH54" s="113">
        <v>49</v>
      </c>
      <c r="AI54" s="112"/>
    </row>
    <row r="55" spans="1:35" s="51" customFormat="1" ht="15.95" customHeight="1" x14ac:dyDescent="0.15">
      <c r="A55" s="5"/>
      <c r="B55" s="14"/>
      <c r="C55" s="14"/>
      <c r="D55" s="14"/>
      <c r="E55" s="14"/>
      <c r="F55" s="14"/>
      <c r="G55" s="19" t="s">
        <v>51</v>
      </c>
      <c r="H55" s="12" t="str">
        <f>①様式第１_本紙!$K$3</f>
        <v/>
      </c>
      <c r="I55" s="19" t="s">
        <v>52</v>
      </c>
      <c r="J55" s="12" t="str">
        <f>①様式第１_本紙!$M$3</f>
        <v/>
      </c>
      <c r="K55" s="19" t="s">
        <v>53</v>
      </c>
      <c r="L55" s="12" t="str">
        <f>①様式第１_本紙!$O$3</f>
        <v/>
      </c>
      <c r="M55" s="19" t="s">
        <v>54</v>
      </c>
      <c r="N55" s="5"/>
      <c r="O55" s="26"/>
      <c r="P55" s="48"/>
      <c r="Q55" s="33"/>
      <c r="R55" s="33"/>
      <c r="S55" s="33"/>
      <c r="T55" s="33"/>
      <c r="U55" s="28"/>
      <c r="V55" s="28"/>
      <c r="W55" s="28"/>
      <c r="X55" s="28"/>
      <c r="Y55" s="28"/>
      <c r="Z55"/>
      <c r="AA55"/>
      <c r="AB55"/>
      <c r="AC55"/>
      <c r="AD55"/>
      <c r="AE55"/>
      <c r="AF55" s="134">
        <v>-1</v>
      </c>
      <c r="AG55" s="112"/>
      <c r="AH55" s="113">
        <v>50</v>
      </c>
      <c r="AI55" s="112"/>
    </row>
    <row r="56" spans="1:35" ht="15.95" customHeight="1" x14ac:dyDescent="0.15">
      <c r="B56" s="13" t="s">
        <v>64</v>
      </c>
      <c r="O56" s="26"/>
      <c r="AF56" s="134">
        <v>-1</v>
      </c>
      <c r="AH56" s="113">
        <v>51</v>
      </c>
    </row>
    <row r="57" spans="1:35" ht="15.95" customHeight="1" x14ac:dyDescent="0.15">
      <c r="O57" s="26"/>
      <c r="AF57" s="134">
        <v>-1</v>
      </c>
      <c r="AH57" s="113">
        <v>52</v>
      </c>
    </row>
    <row r="58" spans="1:35" ht="15.95" customHeight="1" x14ac:dyDescent="0.15">
      <c r="B58" s="682" t="s">
        <v>55</v>
      </c>
      <c r="C58" s="682"/>
      <c r="D58" s="682"/>
      <c r="E58" s="682"/>
      <c r="F58" s="682"/>
      <c r="G58" s="682"/>
      <c r="H58" s="682"/>
      <c r="I58" s="682"/>
      <c r="J58" s="682"/>
      <c r="K58" s="682"/>
      <c r="L58" s="682"/>
      <c r="M58" s="682"/>
      <c r="O58" s="26"/>
      <c r="AF58" s="134">
        <v>-1</v>
      </c>
      <c r="AH58" s="113">
        <v>53</v>
      </c>
    </row>
    <row r="59" spans="1:35" ht="32.1" customHeight="1" x14ac:dyDescent="0.15">
      <c r="B59" s="694" t="str">
        <f>中間シート!I22</f>
        <v/>
      </c>
      <c r="C59" s="695"/>
      <c r="D59" s="695"/>
      <c r="E59" s="695"/>
      <c r="F59" s="695"/>
      <c r="G59" s="695"/>
      <c r="H59" s="695"/>
      <c r="I59" s="695"/>
      <c r="J59" s="695"/>
      <c r="K59" s="695"/>
      <c r="L59" s="695"/>
      <c r="M59" s="696"/>
      <c r="O59" s="26"/>
      <c r="AF59" s="134">
        <v>-1</v>
      </c>
      <c r="AH59" s="113">
        <v>54</v>
      </c>
    </row>
    <row r="60" spans="1:35" ht="15.95" customHeight="1" x14ac:dyDescent="0.15">
      <c r="F60" s="13"/>
      <c r="G60" s="693"/>
      <c r="H60" s="693"/>
      <c r="I60" s="693"/>
      <c r="J60" s="693"/>
      <c r="K60" s="693"/>
      <c r="L60" s="693"/>
      <c r="M60" s="693"/>
      <c r="O60" s="26"/>
      <c r="AF60" s="134">
        <v>-1</v>
      </c>
      <c r="AH60" s="113">
        <v>55</v>
      </c>
    </row>
    <row r="61" spans="1:35" ht="15.95" customHeight="1" x14ac:dyDescent="0.15">
      <c r="B61" s="682" t="s">
        <v>56</v>
      </c>
      <c r="C61" s="682"/>
      <c r="D61" s="682" t="s">
        <v>57</v>
      </c>
      <c r="E61" s="682" t="s">
        <v>58</v>
      </c>
      <c r="F61" s="638" t="s">
        <v>59</v>
      </c>
      <c r="G61" s="638"/>
      <c r="H61" s="638"/>
      <c r="I61" s="638"/>
      <c r="J61" s="638"/>
      <c r="K61" s="638"/>
      <c r="L61" s="682" t="s">
        <v>60</v>
      </c>
      <c r="M61" s="682"/>
      <c r="O61" s="26"/>
      <c r="AF61" s="134">
        <v>-1</v>
      </c>
      <c r="AH61" s="113">
        <v>56</v>
      </c>
    </row>
    <row r="62" spans="1:35" ht="15.95" hidden="1" customHeight="1" x14ac:dyDescent="0.15">
      <c r="B62" s="682"/>
      <c r="C62" s="682"/>
      <c r="D62" s="682"/>
      <c r="E62" s="682"/>
      <c r="F62" s="638"/>
      <c r="G62" s="638"/>
      <c r="H62" s="638"/>
      <c r="I62" s="638"/>
      <c r="J62" s="638"/>
      <c r="K62" s="638"/>
      <c r="L62" s="682"/>
      <c r="M62" s="682"/>
      <c r="O62" s="26"/>
      <c r="AF62" s="134">
        <v>-1</v>
      </c>
      <c r="AH62" s="113">
        <v>57</v>
      </c>
    </row>
    <row r="63" spans="1:35" ht="15.95" customHeight="1" x14ac:dyDescent="0.15">
      <c r="B63" s="682"/>
      <c r="C63" s="682"/>
      <c r="D63" s="682"/>
      <c r="E63" s="682"/>
      <c r="F63" s="682" t="s">
        <v>531</v>
      </c>
      <c r="G63" s="682" t="s">
        <v>61</v>
      </c>
      <c r="H63" s="682" t="s">
        <v>62</v>
      </c>
      <c r="I63" s="682"/>
      <c r="J63" s="682" t="s">
        <v>63</v>
      </c>
      <c r="K63" s="682"/>
      <c r="L63" s="682"/>
      <c r="M63" s="682"/>
      <c r="O63" s="26"/>
      <c r="AF63" s="134">
        <v>-1</v>
      </c>
      <c r="AH63" s="113">
        <v>58</v>
      </c>
    </row>
    <row r="64" spans="1:35" ht="15.95" hidden="1" customHeight="1" x14ac:dyDescent="0.15">
      <c r="B64" s="682"/>
      <c r="C64" s="682"/>
      <c r="D64" s="682"/>
      <c r="E64" s="682"/>
      <c r="F64" s="682"/>
      <c r="G64" s="682"/>
      <c r="H64" s="682"/>
      <c r="I64" s="682"/>
      <c r="J64" s="682"/>
      <c r="K64" s="682"/>
      <c r="L64" s="682"/>
      <c r="M64" s="682"/>
      <c r="O64" s="26"/>
      <c r="AF64" s="134">
        <v>-1</v>
      </c>
      <c r="AH64" s="113">
        <v>59</v>
      </c>
    </row>
    <row r="65" spans="2:34" ht="32.1" customHeight="1" x14ac:dyDescent="0.15">
      <c r="B65" s="697" t="str">
        <f>中間シート!I24</f>
        <v/>
      </c>
      <c r="C65" s="698"/>
      <c r="D65" s="21" t="str">
        <f>中間シート!I25&amp;" "&amp;中間シート!I26</f>
        <v xml:space="preserve"> </v>
      </c>
      <c r="E65" s="355"/>
      <c r="F65" s="353"/>
      <c r="G65" s="354"/>
      <c r="H65" s="690"/>
      <c r="I65" s="691"/>
      <c r="J65" s="690"/>
      <c r="K65" s="691"/>
      <c r="L65" s="692"/>
      <c r="M65" s="692"/>
      <c r="O65" s="26"/>
      <c r="AF65" s="134">
        <v>1</v>
      </c>
      <c r="AH65" s="113">
        <v>60</v>
      </c>
    </row>
    <row r="66" spans="2:34" ht="32.1" customHeight="1" x14ac:dyDescent="0.15">
      <c r="B66" s="688"/>
      <c r="C66" s="689"/>
      <c r="D66" s="355"/>
      <c r="E66" s="355"/>
      <c r="F66" s="353"/>
      <c r="G66" s="354"/>
      <c r="H66" s="690"/>
      <c r="I66" s="691"/>
      <c r="J66" s="690"/>
      <c r="K66" s="691"/>
      <c r="L66" s="692"/>
      <c r="M66" s="692"/>
      <c r="O66" s="26"/>
      <c r="AF66" s="134">
        <v>2</v>
      </c>
      <c r="AH66" s="113">
        <v>61</v>
      </c>
    </row>
    <row r="67" spans="2:34" ht="32.1" customHeight="1" x14ac:dyDescent="0.15">
      <c r="B67" s="688"/>
      <c r="C67" s="689"/>
      <c r="D67" s="355"/>
      <c r="E67" s="355"/>
      <c r="F67" s="353"/>
      <c r="G67" s="354"/>
      <c r="H67" s="690"/>
      <c r="I67" s="691"/>
      <c r="J67" s="690"/>
      <c r="K67" s="691"/>
      <c r="L67" s="692"/>
      <c r="M67" s="692"/>
      <c r="O67" s="26"/>
      <c r="AF67" s="134">
        <v>3</v>
      </c>
      <c r="AH67" s="113">
        <v>62</v>
      </c>
    </row>
    <row r="68" spans="2:34" ht="32.1" customHeight="1" x14ac:dyDescent="0.15">
      <c r="B68" s="688"/>
      <c r="C68" s="689"/>
      <c r="D68" s="355"/>
      <c r="E68" s="355"/>
      <c r="F68" s="353"/>
      <c r="G68" s="354"/>
      <c r="H68" s="690"/>
      <c r="I68" s="691"/>
      <c r="J68" s="690"/>
      <c r="K68" s="691"/>
      <c r="L68" s="692"/>
      <c r="M68" s="692"/>
      <c r="O68" s="26"/>
      <c r="AF68" s="134">
        <v>4</v>
      </c>
      <c r="AH68" s="113">
        <v>63</v>
      </c>
    </row>
    <row r="69" spans="2:34" ht="32.1" customHeight="1" x14ac:dyDescent="0.15">
      <c r="B69" s="688"/>
      <c r="C69" s="689"/>
      <c r="D69" s="355"/>
      <c r="E69" s="355"/>
      <c r="F69" s="353"/>
      <c r="G69" s="354"/>
      <c r="H69" s="690"/>
      <c r="I69" s="691"/>
      <c r="J69" s="690"/>
      <c r="K69" s="691"/>
      <c r="L69" s="692"/>
      <c r="M69" s="692"/>
      <c r="O69" s="26"/>
      <c r="AF69" s="134">
        <v>5</v>
      </c>
      <c r="AH69" s="113">
        <v>64</v>
      </c>
    </row>
    <row r="70" spans="2:34" ht="32.1" customHeight="1" x14ac:dyDescent="0.15">
      <c r="B70" s="688"/>
      <c r="C70" s="689"/>
      <c r="D70" s="355"/>
      <c r="E70" s="355"/>
      <c r="F70" s="353"/>
      <c r="G70" s="354"/>
      <c r="H70" s="690"/>
      <c r="I70" s="691"/>
      <c r="J70" s="690"/>
      <c r="K70" s="691"/>
      <c r="L70" s="692"/>
      <c r="M70" s="692"/>
      <c r="O70" s="26"/>
      <c r="AF70" s="134">
        <v>6</v>
      </c>
    </row>
    <row r="71" spans="2:34" ht="32.1" customHeight="1" x14ac:dyDescent="0.15">
      <c r="B71" s="688"/>
      <c r="C71" s="689"/>
      <c r="D71" s="355"/>
      <c r="E71" s="355"/>
      <c r="F71" s="353"/>
      <c r="G71" s="354"/>
      <c r="H71" s="690"/>
      <c r="I71" s="691"/>
      <c r="J71" s="690"/>
      <c r="K71" s="691"/>
      <c r="L71" s="692"/>
      <c r="M71" s="692"/>
      <c r="O71" s="26"/>
      <c r="AF71" s="134">
        <v>7</v>
      </c>
    </row>
    <row r="72" spans="2:34" ht="32.1" customHeight="1" x14ac:dyDescent="0.15">
      <c r="B72" s="688"/>
      <c r="C72" s="689"/>
      <c r="D72" s="355"/>
      <c r="E72" s="355"/>
      <c r="F72" s="353"/>
      <c r="G72" s="354"/>
      <c r="H72" s="690"/>
      <c r="I72" s="691"/>
      <c r="J72" s="690"/>
      <c r="K72" s="691"/>
      <c r="L72" s="692"/>
      <c r="M72" s="692"/>
      <c r="O72" s="26"/>
      <c r="AF72" s="134">
        <v>8</v>
      </c>
    </row>
    <row r="73" spans="2:34" ht="32.1" customHeight="1" x14ac:dyDescent="0.15">
      <c r="B73" s="688"/>
      <c r="C73" s="689"/>
      <c r="D73" s="355"/>
      <c r="E73" s="355"/>
      <c r="F73" s="353"/>
      <c r="G73" s="354"/>
      <c r="H73" s="690"/>
      <c r="I73" s="691"/>
      <c r="J73" s="690"/>
      <c r="K73" s="691"/>
      <c r="L73" s="692"/>
      <c r="M73" s="692"/>
      <c r="O73" s="26"/>
      <c r="AF73" s="134">
        <v>9</v>
      </c>
    </row>
    <row r="74" spans="2:34" ht="32.1" customHeight="1" x14ac:dyDescent="0.15">
      <c r="B74" s="688"/>
      <c r="C74" s="689"/>
      <c r="D74" s="355"/>
      <c r="E74" s="355"/>
      <c r="F74" s="353"/>
      <c r="G74" s="354"/>
      <c r="H74" s="690"/>
      <c r="I74" s="691"/>
      <c r="J74" s="690"/>
      <c r="K74" s="691"/>
      <c r="L74" s="692"/>
      <c r="M74" s="692"/>
      <c r="O74" s="26"/>
      <c r="AF74" s="134">
        <v>10</v>
      </c>
    </row>
    <row r="75" spans="2:34" ht="32.1" customHeight="1" x14ac:dyDescent="0.15">
      <c r="B75" s="688"/>
      <c r="C75" s="689"/>
      <c r="D75" s="355"/>
      <c r="E75" s="355"/>
      <c r="F75" s="353"/>
      <c r="G75" s="354"/>
      <c r="H75" s="690"/>
      <c r="I75" s="691"/>
      <c r="J75" s="690"/>
      <c r="K75" s="691"/>
      <c r="L75" s="692"/>
      <c r="M75" s="692"/>
      <c r="O75" s="26"/>
      <c r="AF75" s="134">
        <v>11</v>
      </c>
    </row>
    <row r="76" spans="2:34" ht="32.1" customHeight="1" x14ac:dyDescent="0.15">
      <c r="B76" s="688"/>
      <c r="C76" s="689"/>
      <c r="D76" s="355"/>
      <c r="E76" s="355"/>
      <c r="F76" s="353"/>
      <c r="G76" s="354"/>
      <c r="H76" s="690"/>
      <c r="I76" s="691"/>
      <c r="J76" s="690"/>
      <c r="K76" s="691"/>
      <c r="L76" s="692"/>
      <c r="M76" s="692"/>
      <c r="O76" s="26"/>
      <c r="AF76" s="134">
        <v>12</v>
      </c>
    </row>
    <row r="77" spans="2:34" ht="32.1" customHeight="1" x14ac:dyDescent="0.15">
      <c r="B77" s="688"/>
      <c r="C77" s="689"/>
      <c r="D77" s="355"/>
      <c r="E77" s="355"/>
      <c r="F77" s="353"/>
      <c r="G77" s="354"/>
      <c r="H77" s="690"/>
      <c r="I77" s="691"/>
      <c r="J77" s="690"/>
      <c r="K77" s="691"/>
      <c r="L77" s="692"/>
      <c r="M77" s="692"/>
      <c r="O77" s="26"/>
      <c r="AF77" s="134">
        <v>13</v>
      </c>
    </row>
    <row r="78" spans="2:34" ht="32.1" customHeight="1" x14ac:dyDescent="0.15">
      <c r="B78" s="688"/>
      <c r="C78" s="689"/>
      <c r="D78" s="355"/>
      <c r="E78" s="355"/>
      <c r="F78" s="353"/>
      <c r="G78" s="354"/>
      <c r="H78" s="690"/>
      <c r="I78" s="691"/>
      <c r="J78" s="690"/>
      <c r="K78" s="691"/>
      <c r="L78" s="692"/>
      <c r="M78" s="692"/>
      <c r="O78" s="26"/>
      <c r="AF78" s="134">
        <v>14</v>
      </c>
    </row>
    <row r="79" spans="2:34" ht="32.1" customHeight="1" x14ac:dyDescent="0.15">
      <c r="B79" s="688"/>
      <c r="C79" s="689"/>
      <c r="D79" s="355"/>
      <c r="E79" s="355"/>
      <c r="F79" s="353"/>
      <c r="G79" s="354"/>
      <c r="H79" s="690"/>
      <c r="I79" s="691"/>
      <c r="J79" s="690"/>
      <c r="K79" s="691"/>
      <c r="L79" s="692"/>
      <c r="M79" s="692"/>
      <c r="O79" s="26"/>
      <c r="AF79" s="134">
        <v>15</v>
      </c>
    </row>
    <row r="80" spans="2:34" ht="32.1" hidden="1" customHeight="1" outlineLevel="1" x14ac:dyDescent="0.15">
      <c r="B80" s="688"/>
      <c r="C80" s="689"/>
      <c r="D80" s="355"/>
      <c r="E80" s="355"/>
      <c r="F80" s="353"/>
      <c r="G80" s="354"/>
      <c r="H80" s="690"/>
      <c r="I80" s="691"/>
      <c r="J80" s="690"/>
      <c r="K80" s="691"/>
      <c r="L80" s="692"/>
      <c r="M80" s="692"/>
      <c r="O80" s="26"/>
      <c r="AF80" s="134">
        <v>16</v>
      </c>
    </row>
    <row r="81" spans="2:32" ht="32.1" hidden="1" customHeight="1" outlineLevel="1" x14ac:dyDescent="0.15">
      <c r="B81" s="688"/>
      <c r="C81" s="689"/>
      <c r="D81" s="355"/>
      <c r="E81" s="355"/>
      <c r="F81" s="353"/>
      <c r="G81" s="354"/>
      <c r="H81" s="690"/>
      <c r="I81" s="691"/>
      <c r="J81" s="690"/>
      <c r="K81" s="691"/>
      <c r="L81" s="692"/>
      <c r="M81" s="692"/>
      <c r="O81" s="26"/>
      <c r="AF81" s="134">
        <v>17</v>
      </c>
    </row>
    <row r="82" spans="2:32" ht="32.1" hidden="1" customHeight="1" outlineLevel="1" x14ac:dyDescent="0.15">
      <c r="B82" s="688"/>
      <c r="C82" s="689"/>
      <c r="D82" s="355"/>
      <c r="E82" s="355"/>
      <c r="F82" s="353"/>
      <c r="G82" s="354"/>
      <c r="H82" s="690"/>
      <c r="I82" s="691"/>
      <c r="J82" s="690"/>
      <c r="K82" s="691"/>
      <c r="L82" s="692"/>
      <c r="M82" s="692"/>
      <c r="O82" s="26"/>
      <c r="AF82" s="134">
        <v>18</v>
      </c>
    </row>
    <row r="83" spans="2:32" ht="32.1" hidden="1" customHeight="1" outlineLevel="1" x14ac:dyDescent="0.15">
      <c r="B83" s="688"/>
      <c r="C83" s="689"/>
      <c r="D83" s="355"/>
      <c r="E83" s="355"/>
      <c r="F83" s="353"/>
      <c r="G83" s="354"/>
      <c r="H83" s="690"/>
      <c r="I83" s="691"/>
      <c r="J83" s="690"/>
      <c r="K83" s="691"/>
      <c r="L83" s="692"/>
      <c r="M83" s="692"/>
      <c r="O83" s="26"/>
      <c r="AF83" s="134">
        <v>19</v>
      </c>
    </row>
    <row r="84" spans="2:32" ht="32.1" hidden="1" customHeight="1" outlineLevel="1" x14ac:dyDescent="0.15">
      <c r="B84" s="688"/>
      <c r="C84" s="689"/>
      <c r="D84" s="355"/>
      <c r="E84" s="355"/>
      <c r="F84" s="353"/>
      <c r="G84" s="354"/>
      <c r="H84" s="690"/>
      <c r="I84" s="691"/>
      <c r="J84" s="690"/>
      <c r="K84" s="691"/>
      <c r="L84" s="692"/>
      <c r="M84" s="692"/>
      <c r="O84" s="26"/>
      <c r="AF84" s="134">
        <v>20</v>
      </c>
    </row>
    <row r="85" spans="2:32" ht="32.1" hidden="1" customHeight="1" outlineLevel="1" x14ac:dyDescent="0.15">
      <c r="B85" s="688"/>
      <c r="C85" s="689"/>
      <c r="D85" s="355"/>
      <c r="E85" s="355"/>
      <c r="F85" s="353"/>
      <c r="G85" s="354"/>
      <c r="H85" s="690"/>
      <c r="I85" s="691"/>
      <c r="J85" s="690"/>
      <c r="K85" s="691"/>
      <c r="L85" s="692"/>
      <c r="M85" s="692"/>
      <c r="O85" s="26"/>
      <c r="AF85" s="134">
        <v>21</v>
      </c>
    </row>
    <row r="86" spans="2:32" ht="32.1" hidden="1" customHeight="1" outlineLevel="1" x14ac:dyDescent="0.15">
      <c r="B86" s="688"/>
      <c r="C86" s="689"/>
      <c r="D86" s="355"/>
      <c r="E86" s="355"/>
      <c r="F86" s="353"/>
      <c r="G86" s="354"/>
      <c r="H86" s="690"/>
      <c r="I86" s="691"/>
      <c r="J86" s="690"/>
      <c r="K86" s="691"/>
      <c r="L86" s="692"/>
      <c r="M86" s="692"/>
      <c r="O86" s="26"/>
      <c r="AF86" s="134">
        <v>22</v>
      </c>
    </row>
    <row r="87" spans="2:32" ht="32.1" hidden="1" customHeight="1" outlineLevel="1" x14ac:dyDescent="0.15">
      <c r="B87" s="688"/>
      <c r="C87" s="689"/>
      <c r="D87" s="355"/>
      <c r="E87" s="355"/>
      <c r="F87" s="353"/>
      <c r="G87" s="354"/>
      <c r="H87" s="690"/>
      <c r="I87" s="691"/>
      <c r="J87" s="690"/>
      <c r="K87" s="691"/>
      <c r="L87" s="692"/>
      <c r="M87" s="692"/>
      <c r="O87" s="26"/>
      <c r="AF87" s="134">
        <v>23</v>
      </c>
    </row>
    <row r="88" spans="2:32" ht="32.1" hidden="1" customHeight="1" outlineLevel="1" x14ac:dyDescent="0.15">
      <c r="B88" s="688"/>
      <c r="C88" s="689"/>
      <c r="D88" s="355"/>
      <c r="E88" s="355"/>
      <c r="F88" s="353"/>
      <c r="G88" s="354"/>
      <c r="H88" s="690"/>
      <c r="I88" s="691"/>
      <c r="J88" s="690"/>
      <c r="K88" s="691"/>
      <c r="L88" s="692"/>
      <c r="M88" s="692"/>
      <c r="O88" s="26"/>
      <c r="AF88" s="134">
        <v>24</v>
      </c>
    </row>
    <row r="89" spans="2:32" ht="32.1" hidden="1" customHeight="1" outlineLevel="1" x14ac:dyDescent="0.15">
      <c r="B89" s="688"/>
      <c r="C89" s="689"/>
      <c r="D89" s="355"/>
      <c r="E89" s="355"/>
      <c r="F89" s="353"/>
      <c r="G89" s="354"/>
      <c r="H89" s="690"/>
      <c r="I89" s="691"/>
      <c r="J89" s="690"/>
      <c r="K89" s="691"/>
      <c r="L89" s="692"/>
      <c r="M89" s="692"/>
      <c r="O89" s="26"/>
      <c r="AF89" s="134">
        <v>25</v>
      </c>
    </row>
    <row r="90" spans="2:32" ht="32.1" hidden="1" customHeight="1" outlineLevel="1" x14ac:dyDescent="0.15">
      <c r="B90" s="688"/>
      <c r="C90" s="689"/>
      <c r="D90" s="355"/>
      <c r="E90" s="355"/>
      <c r="F90" s="353"/>
      <c r="G90" s="354"/>
      <c r="H90" s="690"/>
      <c r="I90" s="691"/>
      <c r="J90" s="690"/>
      <c r="K90" s="691"/>
      <c r="L90" s="692"/>
      <c r="M90" s="692"/>
      <c r="O90" s="26"/>
      <c r="AF90" s="134">
        <v>26</v>
      </c>
    </row>
    <row r="91" spans="2:32" ht="32.1" hidden="1" customHeight="1" outlineLevel="1" x14ac:dyDescent="0.15">
      <c r="B91" s="688"/>
      <c r="C91" s="689"/>
      <c r="D91" s="355"/>
      <c r="E91" s="355"/>
      <c r="F91" s="353"/>
      <c r="G91" s="354"/>
      <c r="H91" s="690"/>
      <c r="I91" s="691"/>
      <c r="J91" s="690"/>
      <c r="K91" s="691"/>
      <c r="L91" s="692"/>
      <c r="M91" s="692"/>
      <c r="O91" s="26"/>
      <c r="AF91" s="134">
        <v>27</v>
      </c>
    </row>
    <row r="92" spans="2:32" ht="32.1" hidden="1" customHeight="1" outlineLevel="1" x14ac:dyDescent="0.15">
      <c r="B92" s="688"/>
      <c r="C92" s="689"/>
      <c r="D92" s="355"/>
      <c r="E92" s="355"/>
      <c r="F92" s="353"/>
      <c r="G92" s="354"/>
      <c r="H92" s="690"/>
      <c r="I92" s="691"/>
      <c r="J92" s="690"/>
      <c r="K92" s="691"/>
      <c r="L92" s="692"/>
      <c r="M92" s="692"/>
      <c r="O92" s="26"/>
      <c r="AF92" s="134">
        <v>28</v>
      </c>
    </row>
    <row r="93" spans="2:32" ht="32.1" hidden="1" customHeight="1" outlineLevel="1" x14ac:dyDescent="0.15">
      <c r="B93" s="688"/>
      <c r="C93" s="689"/>
      <c r="D93" s="355"/>
      <c r="E93" s="355"/>
      <c r="F93" s="353"/>
      <c r="G93" s="354"/>
      <c r="H93" s="690"/>
      <c r="I93" s="691"/>
      <c r="J93" s="690"/>
      <c r="K93" s="691"/>
      <c r="L93" s="692"/>
      <c r="M93" s="692"/>
      <c r="O93" s="26"/>
      <c r="AF93" s="134">
        <v>29</v>
      </c>
    </row>
    <row r="94" spans="2:32" ht="32.1" hidden="1" customHeight="1" outlineLevel="1" x14ac:dyDescent="0.15">
      <c r="B94" s="688"/>
      <c r="C94" s="689"/>
      <c r="D94" s="355"/>
      <c r="E94" s="355"/>
      <c r="F94" s="353"/>
      <c r="G94" s="354"/>
      <c r="H94" s="690"/>
      <c r="I94" s="691"/>
      <c r="J94" s="690"/>
      <c r="K94" s="691"/>
      <c r="L94" s="692"/>
      <c r="M94" s="692"/>
      <c r="O94" s="26"/>
      <c r="AF94" s="134">
        <v>30</v>
      </c>
    </row>
    <row r="95" spans="2:32" collapsed="1" x14ac:dyDescent="0.15">
      <c r="B95" s="138" t="s">
        <v>68</v>
      </c>
      <c r="C95" s="699" t="s">
        <v>67</v>
      </c>
      <c r="D95" s="699"/>
      <c r="E95" s="699"/>
      <c r="F95" s="699"/>
      <c r="G95" s="699"/>
      <c r="H95" s="699"/>
      <c r="I95" s="699"/>
      <c r="J95" s="699"/>
      <c r="K95" s="699"/>
      <c r="L95" s="699"/>
      <c r="M95" s="699"/>
      <c r="O95" s="26"/>
      <c r="AF95" s="134">
        <v>99</v>
      </c>
    </row>
    <row r="96" spans="2:32" x14ac:dyDescent="0.15">
      <c r="B96" s="18"/>
      <c r="C96" s="700"/>
      <c r="D96" s="700"/>
      <c r="E96" s="700"/>
      <c r="F96" s="700"/>
      <c r="G96" s="700"/>
      <c r="H96" s="700"/>
      <c r="I96" s="700"/>
      <c r="J96" s="700"/>
      <c r="K96" s="700"/>
      <c r="L96" s="700"/>
      <c r="M96" s="700"/>
      <c r="O96" s="26"/>
      <c r="AF96" s="134">
        <v>99</v>
      </c>
    </row>
    <row r="97" spans="2:35" x14ac:dyDescent="0.15">
      <c r="B97" s="22"/>
      <c r="C97" s="700"/>
      <c r="D97" s="700"/>
      <c r="E97" s="700"/>
      <c r="F97" s="700"/>
      <c r="G97" s="700"/>
      <c r="H97" s="700"/>
      <c r="I97" s="700"/>
      <c r="J97" s="700"/>
      <c r="K97" s="700"/>
      <c r="L97" s="700"/>
      <c r="M97" s="700"/>
      <c r="O97" s="26"/>
      <c r="AF97" s="134">
        <v>99</v>
      </c>
    </row>
    <row r="98" spans="2:35" x14ac:dyDescent="0.15">
      <c r="B98" s="22"/>
      <c r="C98" s="700"/>
      <c r="D98" s="700"/>
      <c r="E98" s="700"/>
      <c r="F98" s="700"/>
      <c r="G98" s="700"/>
      <c r="H98" s="700"/>
      <c r="I98" s="700"/>
      <c r="J98" s="700"/>
      <c r="K98" s="700"/>
      <c r="L98" s="700"/>
      <c r="M98" s="700"/>
      <c r="O98" s="26"/>
      <c r="AF98" s="134">
        <v>99</v>
      </c>
    </row>
    <row r="99" spans="2:35" x14ac:dyDescent="0.15">
      <c r="B99" s="18"/>
      <c r="C99" s="700"/>
      <c r="D99" s="700"/>
      <c r="E99" s="700"/>
      <c r="F99" s="700"/>
      <c r="G99" s="700"/>
      <c r="H99" s="700"/>
      <c r="I99" s="700"/>
      <c r="J99" s="700"/>
      <c r="K99" s="700"/>
      <c r="L99" s="700"/>
      <c r="M99" s="700"/>
      <c r="O99" s="26"/>
      <c r="AF99" s="134">
        <v>99</v>
      </c>
      <c r="AG99" s="114"/>
      <c r="AH99" s="114"/>
      <c r="AI99" s="114"/>
    </row>
    <row r="100" spans="2:35" x14ac:dyDescent="0.15">
      <c r="C100" s="700"/>
      <c r="D100" s="700"/>
      <c r="E100" s="700"/>
      <c r="F100" s="700"/>
      <c r="G100" s="700"/>
      <c r="H100" s="700"/>
      <c r="I100" s="700"/>
      <c r="J100" s="700"/>
      <c r="K100" s="700"/>
      <c r="L100" s="700"/>
      <c r="M100" s="700"/>
      <c r="O100" s="26"/>
      <c r="AF100" s="134">
        <v>99</v>
      </c>
      <c r="AG100" s="114"/>
      <c r="AH100" s="114"/>
      <c r="AI100" s="114"/>
    </row>
    <row r="101" spans="2:35" ht="15.95" customHeight="1" x14ac:dyDescent="0.15">
      <c r="B101" s="13" t="s">
        <v>65</v>
      </c>
      <c r="O101" s="26"/>
      <c r="AF101" s="134">
        <v>-1</v>
      </c>
    </row>
    <row r="102" spans="2:35" ht="15.95" customHeight="1" x14ac:dyDescent="0.15">
      <c r="J102" s="693"/>
      <c r="K102" s="693"/>
      <c r="L102" s="693"/>
      <c r="M102" s="19"/>
      <c r="O102" s="26"/>
      <c r="AF102" s="134">
        <v>-1</v>
      </c>
    </row>
    <row r="103" spans="2:35" ht="15.95" customHeight="1" x14ac:dyDescent="0.15">
      <c r="G103" s="19" t="s">
        <v>51</v>
      </c>
      <c r="H103" s="12" t="str">
        <f>①様式第１_本紙!$K$3</f>
        <v/>
      </c>
      <c r="I103" s="19" t="s">
        <v>52</v>
      </c>
      <c r="J103" s="12" t="str">
        <f>①様式第１_本紙!$M$3</f>
        <v/>
      </c>
      <c r="K103" s="19" t="s">
        <v>53</v>
      </c>
      <c r="L103" s="12" t="str">
        <f>①様式第１_本紙!$O$3</f>
        <v/>
      </c>
      <c r="M103" s="19" t="s">
        <v>54</v>
      </c>
      <c r="O103" s="26"/>
      <c r="AF103" s="134">
        <v>-1</v>
      </c>
    </row>
    <row r="104" spans="2:35" ht="15.95" customHeight="1" x14ac:dyDescent="0.15">
      <c r="B104" s="13" t="s">
        <v>64</v>
      </c>
      <c r="O104" s="26"/>
      <c r="AF104" s="134">
        <v>-1</v>
      </c>
    </row>
    <row r="105" spans="2:35" ht="15.95" customHeight="1" x14ac:dyDescent="0.15">
      <c r="O105" s="26"/>
      <c r="AF105" s="134">
        <v>-1</v>
      </c>
    </row>
    <row r="106" spans="2:35" ht="15.95" customHeight="1" x14ac:dyDescent="0.15">
      <c r="B106" s="682" t="s">
        <v>55</v>
      </c>
      <c r="C106" s="682"/>
      <c r="D106" s="682"/>
      <c r="E106" s="682"/>
      <c r="F106" s="682"/>
      <c r="G106" s="682"/>
      <c r="H106" s="682"/>
      <c r="I106" s="682"/>
      <c r="J106" s="682"/>
      <c r="K106" s="682"/>
      <c r="L106" s="682"/>
      <c r="M106" s="682"/>
      <c r="O106" s="26"/>
      <c r="AF106" s="134">
        <v>-1</v>
      </c>
    </row>
    <row r="107" spans="2:35" ht="32.1" customHeight="1" x14ac:dyDescent="0.15">
      <c r="B107" s="694" t="str">
        <f>中間シート!K22</f>
        <v/>
      </c>
      <c r="C107" s="695"/>
      <c r="D107" s="695"/>
      <c r="E107" s="695"/>
      <c r="F107" s="695"/>
      <c r="G107" s="695"/>
      <c r="H107" s="695"/>
      <c r="I107" s="695"/>
      <c r="J107" s="695"/>
      <c r="K107" s="695"/>
      <c r="L107" s="695"/>
      <c r="M107" s="696"/>
      <c r="O107" s="26"/>
      <c r="AF107" s="134">
        <v>-1</v>
      </c>
    </row>
    <row r="108" spans="2:35" ht="15.95" customHeight="1" x14ac:dyDescent="0.15">
      <c r="F108" s="13"/>
      <c r="G108" s="693"/>
      <c r="H108" s="693"/>
      <c r="I108" s="693"/>
      <c r="J108" s="693"/>
      <c r="K108" s="693"/>
      <c r="L108" s="693"/>
      <c r="M108" s="693"/>
      <c r="O108" s="26"/>
      <c r="AF108" s="134">
        <v>-1</v>
      </c>
    </row>
    <row r="109" spans="2:35" ht="15.95" customHeight="1" x14ac:dyDescent="0.15">
      <c r="B109" s="682" t="s">
        <v>56</v>
      </c>
      <c r="C109" s="682"/>
      <c r="D109" s="682" t="s">
        <v>57</v>
      </c>
      <c r="E109" s="682" t="s">
        <v>58</v>
      </c>
      <c r="F109" s="638" t="s">
        <v>59</v>
      </c>
      <c r="G109" s="638"/>
      <c r="H109" s="638"/>
      <c r="I109" s="638"/>
      <c r="J109" s="638"/>
      <c r="K109" s="638"/>
      <c r="L109" s="682" t="s">
        <v>60</v>
      </c>
      <c r="M109" s="682"/>
      <c r="O109" s="26"/>
      <c r="AF109" s="134">
        <v>-1</v>
      </c>
    </row>
    <row r="110" spans="2:35" ht="15.95" hidden="1" customHeight="1" x14ac:dyDescent="0.15">
      <c r="B110" s="682"/>
      <c r="C110" s="682"/>
      <c r="D110" s="682"/>
      <c r="E110" s="682"/>
      <c r="F110" s="638"/>
      <c r="G110" s="638"/>
      <c r="H110" s="638"/>
      <c r="I110" s="638"/>
      <c r="J110" s="638"/>
      <c r="K110" s="638"/>
      <c r="L110" s="682"/>
      <c r="M110" s="682"/>
      <c r="O110" s="26"/>
      <c r="AF110" s="134">
        <v>-1</v>
      </c>
    </row>
    <row r="111" spans="2:35" ht="15.95" customHeight="1" x14ac:dyDescent="0.15">
      <c r="B111" s="682"/>
      <c r="C111" s="682"/>
      <c r="D111" s="682"/>
      <c r="E111" s="682"/>
      <c r="F111" s="682" t="s">
        <v>531</v>
      </c>
      <c r="G111" s="682" t="s">
        <v>61</v>
      </c>
      <c r="H111" s="682" t="s">
        <v>62</v>
      </c>
      <c r="I111" s="682"/>
      <c r="J111" s="682" t="s">
        <v>63</v>
      </c>
      <c r="K111" s="682"/>
      <c r="L111" s="682"/>
      <c r="M111" s="682"/>
      <c r="O111" s="26"/>
      <c r="AF111" s="134">
        <v>-1</v>
      </c>
    </row>
    <row r="112" spans="2:35" ht="15.95" hidden="1" customHeight="1" x14ac:dyDescent="0.15">
      <c r="B112" s="682"/>
      <c r="C112" s="682"/>
      <c r="D112" s="682"/>
      <c r="E112" s="682"/>
      <c r="F112" s="682"/>
      <c r="G112" s="682"/>
      <c r="H112" s="682"/>
      <c r="I112" s="682"/>
      <c r="J112" s="682"/>
      <c r="K112" s="682"/>
      <c r="L112" s="682"/>
      <c r="M112" s="682"/>
      <c r="O112" s="26"/>
      <c r="AF112" s="134">
        <v>-1</v>
      </c>
    </row>
    <row r="113" spans="2:32" ht="32.1" customHeight="1" x14ac:dyDescent="0.15">
      <c r="B113" s="697" t="str">
        <f>中間シート!K24</f>
        <v/>
      </c>
      <c r="C113" s="698"/>
      <c r="D113" s="21" t="str">
        <f>中間シート!K25&amp;" "&amp;中間シート!K26</f>
        <v xml:space="preserve"> </v>
      </c>
      <c r="E113" s="355"/>
      <c r="F113" s="353"/>
      <c r="G113" s="354"/>
      <c r="H113" s="690"/>
      <c r="I113" s="691"/>
      <c r="J113" s="690"/>
      <c r="K113" s="691"/>
      <c r="L113" s="692"/>
      <c r="M113" s="692"/>
      <c r="O113" s="26"/>
      <c r="AF113" s="134">
        <v>1</v>
      </c>
    </row>
    <row r="114" spans="2:32" ht="32.1" customHeight="1" x14ac:dyDescent="0.15">
      <c r="B114" s="688"/>
      <c r="C114" s="689"/>
      <c r="D114" s="355"/>
      <c r="E114" s="355"/>
      <c r="F114" s="353"/>
      <c r="G114" s="354"/>
      <c r="H114" s="690"/>
      <c r="I114" s="691"/>
      <c r="J114" s="690"/>
      <c r="K114" s="691"/>
      <c r="L114" s="692"/>
      <c r="M114" s="692"/>
      <c r="O114" s="26"/>
      <c r="AF114" s="134">
        <v>2</v>
      </c>
    </row>
    <row r="115" spans="2:32" ht="32.1" customHeight="1" x14ac:dyDescent="0.15">
      <c r="B115" s="688"/>
      <c r="C115" s="689"/>
      <c r="D115" s="355"/>
      <c r="E115" s="355"/>
      <c r="F115" s="353"/>
      <c r="G115" s="354"/>
      <c r="H115" s="690"/>
      <c r="I115" s="691"/>
      <c r="J115" s="690"/>
      <c r="K115" s="691"/>
      <c r="L115" s="692"/>
      <c r="M115" s="692"/>
      <c r="O115" s="26"/>
      <c r="AF115" s="134">
        <v>3</v>
      </c>
    </row>
    <row r="116" spans="2:32" ht="32.1" customHeight="1" x14ac:dyDescent="0.15">
      <c r="B116" s="688"/>
      <c r="C116" s="689"/>
      <c r="D116" s="355"/>
      <c r="E116" s="355"/>
      <c r="F116" s="353"/>
      <c r="G116" s="354"/>
      <c r="H116" s="690"/>
      <c r="I116" s="691"/>
      <c r="J116" s="690"/>
      <c r="K116" s="691"/>
      <c r="L116" s="692"/>
      <c r="M116" s="692"/>
      <c r="O116" s="26"/>
      <c r="AF116" s="134">
        <v>4</v>
      </c>
    </row>
    <row r="117" spans="2:32" ht="32.1" customHeight="1" x14ac:dyDescent="0.15">
      <c r="B117" s="688"/>
      <c r="C117" s="689"/>
      <c r="D117" s="355"/>
      <c r="E117" s="355"/>
      <c r="F117" s="353"/>
      <c r="G117" s="354"/>
      <c r="H117" s="690"/>
      <c r="I117" s="691"/>
      <c r="J117" s="690"/>
      <c r="K117" s="691"/>
      <c r="L117" s="692"/>
      <c r="M117" s="692"/>
      <c r="O117" s="26"/>
      <c r="AF117" s="134">
        <v>5</v>
      </c>
    </row>
    <row r="118" spans="2:32" ht="32.1" customHeight="1" x14ac:dyDescent="0.15">
      <c r="B118" s="688"/>
      <c r="C118" s="689"/>
      <c r="D118" s="355"/>
      <c r="E118" s="355"/>
      <c r="F118" s="353"/>
      <c r="G118" s="354"/>
      <c r="H118" s="690"/>
      <c r="I118" s="691"/>
      <c r="J118" s="690"/>
      <c r="K118" s="691"/>
      <c r="L118" s="692"/>
      <c r="M118" s="692"/>
      <c r="O118" s="26"/>
      <c r="AF118" s="134">
        <v>6</v>
      </c>
    </row>
    <row r="119" spans="2:32" ht="32.1" customHeight="1" x14ac:dyDescent="0.15">
      <c r="B119" s="688"/>
      <c r="C119" s="689"/>
      <c r="D119" s="355"/>
      <c r="E119" s="355"/>
      <c r="F119" s="353"/>
      <c r="G119" s="354"/>
      <c r="H119" s="690"/>
      <c r="I119" s="691"/>
      <c r="J119" s="690"/>
      <c r="K119" s="691"/>
      <c r="L119" s="692"/>
      <c r="M119" s="692"/>
      <c r="O119" s="26"/>
      <c r="AF119" s="134">
        <v>7</v>
      </c>
    </row>
    <row r="120" spans="2:32" ht="32.1" customHeight="1" x14ac:dyDescent="0.15">
      <c r="B120" s="688"/>
      <c r="C120" s="689"/>
      <c r="D120" s="355"/>
      <c r="E120" s="355"/>
      <c r="F120" s="353"/>
      <c r="G120" s="354"/>
      <c r="H120" s="690"/>
      <c r="I120" s="691"/>
      <c r="J120" s="690"/>
      <c r="K120" s="691"/>
      <c r="L120" s="692"/>
      <c r="M120" s="692"/>
      <c r="O120" s="26"/>
      <c r="AF120" s="134">
        <v>8</v>
      </c>
    </row>
    <row r="121" spans="2:32" ht="32.1" customHeight="1" x14ac:dyDescent="0.15">
      <c r="B121" s="688"/>
      <c r="C121" s="689"/>
      <c r="D121" s="355"/>
      <c r="E121" s="355"/>
      <c r="F121" s="353"/>
      <c r="G121" s="354"/>
      <c r="H121" s="690"/>
      <c r="I121" s="691"/>
      <c r="J121" s="690"/>
      <c r="K121" s="691"/>
      <c r="L121" s="692"/>
      <c r="M121" s="692"/>
      <c r="O121" s="26"/>
      <c r="AF121" s="134">
        <v>9</v>
      </c>
    </row>
    <row r="122" spans="2:32" ht="32.1" customHeight="1" x14ac:dyDescent="0.15">
      <c r="B122" s="688"/>
      <c r="C122" s="689"/>
      <c r="D122" s="355"/>
      <c r="E122" s="355"/>
      <c r="F122" s="353"/>
      <c r="G122" s="354"/>
      <c r="H122" s="690"/>
      <c r="I122" s="691"/>
      <c r="J122" s="690"/>
      <c r="K122" s="691"/>
      <c r="L122" s="692"/>
      <c r="M122" s="692"/>
      <c r="O122" s="26"/>
      <c r="AF122" s="134">
        <v>10</v>
      </c>
    </row>
    <row r="123" spans="2:32" ht="32.1" customHeight="1" x14ac:dyDescent="0.15">
      <c r="B123" s="688"/>
      <c r="C123" s="689"/>
      <c r="D123" s="355"/>
      <c r="E123" s="355"/>
      <c r="F123" s="353"/>
      <c r="G123" s="354"/>
      <c r="H123" s="690"/>
      <c r="I123" s="691"/>
      <c r="J123" s="690"/>
      <c r="K123" s="691"/>
      <c r="L123" s="692"/>
      <c r="M123" s="692"/>
      <c r="O123" s="26"/>
      <c r="AF123" s="134">
        <v>11</v>
      </c>
    </row>
    <row r="124" spans="2:32" ht="32.1" customHeight="1" x14ac:dyDescent="0.15">
      <c r="B124" s="688"/>
      <c r="C124" s="689"/>
      <c r="D124" s="355"/>
      <c r="E124" s="355"/>
      <c r="F124" s="353"/>
      <c r="G124" s="354"/>
      <c r="H124" s="690"/>
      <c r="I124" s="691"/>
      <c r="J124" s="690"/>
      <c r="K124" s="691"/>
      <c r="L124" s="692"/>
      <c r="M124" s="692"/>
      <c r="O124" s="26"/>
      <c r="AF124" s="134">
        <v>12</v>
      </c>
    </row>
    <row r="125" spans="2:32" ht="32.1" customHeight="1" x14ac:dyDescent="0.15">
      <c r="B125" s="688"/>
      <c r="C125" s="689"/>
      <c r="D125" s="355"/>
      <c r="E125" s="355"/>
      <c r="F125" s="353"/>
      <c r="G125" s="354"/>
      <c r="H125" s="690"/>
      <c r="I125" s="691"/>
      <c r="J125" s="690"/>
      <c r="K125" s="691"/>
      <c r="L125" s="692"/>
      <c r="M125" s="692"/>
      <c r="O125" s="26"/>
      <c r="AF125" s="134">
        <v>13</v>
      </c>
    </row>
    <row r="126" spans="2:32" ht="32.1" customHeight="1" x14ac:dyDescent="0.15">
      <c r="B126" s="688"/>
      <c r="C126" s="689"/>
      <c r="D126" s="355"/>
      <c r="E126" s="355"/>
      <c r="F126" s="353"/>
      <c r="G126" s="354"/>
      <c r="H126" s="690"/>
      <c r="I126" s="691"/>
      <c r="J126" s="690"/>
      <c r="K126" s="691"/>
      <c r="L126" s="692"/>
      <c r="M126" s="692"/>
      <c r="O126" s="26"/>
      <c r="AF126" s="134">
        <v>14</v>
      </c>
    </row>
    <row r="127" spans="2:32" ht="32.1" customHeight="1" x14ac:dyDescent="0.15">
      <c r="B127" s="688"/>
      <c r="C127" s="689"/>
      <c r="D127" s="355"/>
      <c r="E127" s="355"/>
      <c r="F127" s="353"/>
      <c r="G127" s="354"/>
      <c r="H127" s="690"/>
      <c r="I127" s="691"/>
      <c r="J127" s="690"/>
      <c r="K127" s="691"/>
      <c r="L127" s="692"/>
      <c r="M127" s="692"/>
      <c r="O127" s="26"/>
      <c r="AF127" s="134">
        <v>15</v>
      </c>
    </row>
    <row r="128" spans="2:32" ht="32.1" hidden="1" customHeight="1" outlineLevel="1" x14ac:dyDescent="0.15">
      <c r="B128" s="688"/>
      <c r="C128" s="689"/>
      <c r="D128" s="355"/>
      <c r="E128" s="355"/>
      <c r="F128" s="353"/>
      <c r="G128" s="354"/>
      <c r="H128" s="690"/>
      <c r="I128" s="691"/>
      <c r="J128" s="690"/>
      <c r="K128" s="691"/>
      <c r="L128" s="692"/>
      <c r="M128" s="692"/>
      <c r="O128" s="26"/>
      <c r="AF128" s="134">
        <v>16</v>
      </c>
    </row>
    <row r="129" spans="2:32" ht="32.1" hidden="1" customHeight="1" outlineLevel="1" x14ac:dyDescent="0.15">
      <c r="B129" s="688"/>
      <c r="C129" s="689"/>
      <c r="D129" s="355"/>
      <c r="E129" s="355"/>
      <c r="F129" s="353"/>
      <c r="G129" s="354"/>
      <c r="H129" s="690"/>
      <c r="I129" s="691"/>
      <c r="J129" s="690"/>
      <c r="K129" s="691"/>
      <c r="L129" s="692"/>
      <c r="M129" s="692"/>
      <c r="O129" s="26"/>
      <c r="AF129" s="134">
        <v>17</v>
      </c>
    </row>
    <row r="130" spans="2:32" ht="32.1" hidden="1" customHeight="1" outlineLevel="1" x14ac:dyDescent="0.15">
      <c r="B130" s="688"/>
      <c r="C130" s="689"/>
      <c r="D130" s="355"/>
      <c r="E130" s="355"/>
      <c r="F130" s="353"/>
      <c r="G130" s="354"/>
      <c r="H130" s="690"/>
      <c r="I130" s="691"/>
      <c r="J130" s="690"/>
      <c r="K130" s="691"/>
      <c r="L130" s="692"/>
      <c r="M130" s="692"/>
      <c r="O130" s="26"/>
      <c r="AF130" s="134">
        <v>18</v>
      </c>
    </row>
    <row r="131" spans="2:32" ht="32.1" hidden="1" customHeight="1" outlineLevel="1" x14ac:dyDescent="0.15">
      <c r="B131" s="688"/>
      <c r="C131" s="689"/>
      <c r="D131" s="355"/>
      <c r="E131" s="355"/>
      <c r="F131" s="353"/>
      <c r="G131" s="354"/>
      <c r="H131" s="690"/>
      <c r="I131" s="691"/>
      <c r="J131" s="690"/>
      <c r="K131" s="691"/>
      <c r="L131" s="692"/>
      <c r="M131" s="692"/>
      <c r="O131" s="26"/>
      <c r="AF131" s="134">
        <v>19</v>
      </c>
    </row>
    <row r="132" spans="2:32" ht="32.1" hidden="1" customHeight="1" outlineLevel="1" x14ac:dyDescent="0.15">
      <c r="B132" s="688"/>
      <c r="C132" s="689"/>
      <c r="D132" s="355"/>
      <c r="E132" s="355"/>
      <c r="F132" s="353"/>
      <c r="G132" s="354"/>
      <c r="H132" s="690"/>
      <c r="I132" s="691"/>
      <c r="J132" s="690"/>
      <c r="K132" s="691"/>
      <c r="L132" s="692"/>
      <c r="M132" s="692"/>
      <c r="O132" s="26"/>
      <c r="AF132" s="134">
        <v>20</v>
      </c>
    </row>
    <row r="133" spans="2:32" ht="32.1" hidden="1" customHeight="1" outlineLevel="1" x14ac:dyDescent="0.15">
      <c r="B133" s="688"/>
      <c r="C133" s="689"/>
      <c r="D133" s="355"/>
      <c r="E133" s="355"/>
      <c r="F133" s="353"/>
      <c r="G133" s="354"/>
      <c r="H133" s="690"/>
      <c r="I133" s="691"/>
      <c r="J133" s="690"/>
      <c r="K133" s="691"/>
      <c r="L133" s="692"/>
      <c r="M133" s="692"/>
      <c r="O133" s="26"/>
      <c r="AF133" s="134">
        <v>21</v>
      </c>
    </row>
    <row r="134" spans="2:32" ht="32.1" hidden="1" customHeight="1" outlineLevel="1" x14ac:dyDescent="0.15">
      <c r="B134" s="688"/>
      <c r="C134" s="689"/>
      <c r="D134" s="355"/>
      <c r="E134" s="355"/>
      <c r="F134" s="353"/>
      <c r="G134" s="354"/>
      <c r="H134" s="690"/>
      <c r="I134" s="691"/>
      <c r="J134" s="690"/>
      <c r="K134" s="691"/>
      <c r="L134" s="692"/>
      <c r="M134" s="692"/>
      <c r="O134" s="26"/>
      <c r="AF134" s="134">
        <v>22</v>
      </c>
    </row>
    <row r="135" spans="2:32" ht="32.1" hidden="1" customHeight="1" outlineLevel="1" x14ac:dyDescent="0.15">
      <c r="B135" s="688"/>
      <c r="C135" s="689"/>
      <c r="D135" s="355"/>
      <c r="E135" s="355"/>
      <c r="F135" s="353"/>
      <c r="G135" s="354"/>
      <c r="H135" s="690"/>
      <c r="I135" s="691"/>
      <c r="J135" s="690"/>
      <c r="K135" s="691"/>
      <c r="L135" s="692"/>
      <c r="M135" s="692"/>
      <c r="O135" s="26"/>
      <c r="AF135" s="134">
        <v>23</v>
      </c>
    </row>
    <row r="136" spans="2:32" ht="32.1" hidden="1" customHeight="1" outlineLevel="1" x14ac:dyDescent="0.15">
      <c r="B136" s="688"/>
      <c r="C136" s="689"/>
      <c r="D136" s="355"/>
      <c r="E136" s="355"/>
      <c r="F136" s="353"/>
      <c r="G136" s="354"/>
      <c r="H136" s="690"/>
      <c r="I136" s="691"/>
      <c r="J136" s="690"/>
      <c r="K136" s="691"/>
      <c r="L136" s="692"/>
      <c r="M136" s="692"/>
      <c r="O136" s="26"/>
      <c r="AF136" s="134">
        <v>24</v>
      </c>
    </row>
    <row r="137" spans="2:32" ht="32.1" hidden="1" customHeight="1" outlineLevel="1" x14ac:dyDescent="0.15">
      <c r="B137" s="688"/>
      <c r="C137" s="689"/>
      <c r="D137" s="355"/>
      <c r="E137" s="355"/>
      <c r="F137" s="353"/>
      <c r="G137" s="354"/>
      <c r="H137" s="690"/>
      <c r="I137" s="691"/>
      <c r="J137" s="690"/>
      <c r="K137" s="691"/>
      <c r="L137" s="692"/>
      <c r="M137" s="692"/>
      <c r="O137" s="26"/>
      <c r="AF137" s="134">
        <v>25</v>
      </c>
    </row>
    <row r="138" spans="2:32" ht="32.1" hidden="1" customHeight="1" outlineLevel="1" x14ac:dyDescent="0.15">
      <c r="B138" s="688"/>
      <c r="C138" s="689"/>
      <c r="D138" s="355"/>
      <c r="E138" s="355"/>
      <c r="F138" s="353"/>
      <c r="G138" s="354"/>
      <c r="H138" s="690"/>
      <c r="I138" s="691"/>
      <c r="J138" s="690"/>
      <c r="K138" s="691"/>
      <c r="L138" s="692"/>
      <c r="M138" s="692"/>
      <c r="O138" s="26"/>
      <c r="AF138" s="134">
        <v>26</v>
      </c>
    </row>
    <row r="139" spans="2:32" ht="32.1" hidden="1" customHeight="1" outlineLevel="1" x14ac:dyDescent="0.15">
      <c r="B139" s="688"/>
      <c r="C139" s="689"/>
      <c r="D139" s="355"/>
      <c r="E139" s="355"/>
      <c r="F139" s="353"/>
      <c r="G139" s="354"/>
      <c r="H139" s="690"/>
      <c r="I139" s="691"/>
      <c r="J139" s="690"/>
      <c r="K139" s="691"/>
      <c r="L139" s="692"/>
      <c r="M139" s="692"/>
      <c r="O139" s="26"/>
      <c r="AF139" s="134">
        <v>27</v>
      </c>
    </row>
    <row r="140" spans="2:32" ht="32.1" hidden="1" customHeight="1" outlineLevel="1" x14ac:dyDescent="0.15">
      <c r="B140" s="688"/>
      <c r="C140" s="689"/>
      <c r="D140" s="355"/>
      <c r="E140" s="355"/>
      <c r="F140" s="353"/>
      <c r="G140" s="354"/>
      <c r="H140" s="690"/>
      <c r="I140" s="691"/>
      <c r="J140" s="690"/>
      <c r="K140" s="691"/>
      <c r="L140" s="692"/>
      <c r="M140" s="692"/>
      <c r="O140" s="26"/>
      <c r="AF140" s="134">
        <v>28</v>
      </c>
    </row>
    <row r="141" spans="2:32" ht="32.1" hidden="1" customHeight="1" outlineLevel="1" x14ac:dyDescent="0.15">
      <c r="B141" s="688"/>
      <c r="C141" s="689"/>
      <c r="D141" s="355"/>
      <c r="E141" s="355"/>
      <c r="F141" s="353"/>
      <c r="G141" s="354"/>
      <c r="H141" s="690"/>
      <c r="I141" s="691"/>
      <c r="J141" s="690"/>
      <c r="K141" s="691"/>
      <c r="L141" s="692"/>
      <c r="M141" s="692"/>
      <c r="O141" s="26"/>
      <c r="AF141" s="134">
        <v>29</v>
      </c>
    </row>
    <row r="142" spans="2:32" ht="32.1" hidden="1" customHeight="1" outlineLevel="1" x14ac:dyDescent="0.15">
      <c r="B142" s="688"/>
      <c r="C142" s="689"/>
      <c r="D142" s="355"/>
      <c r="E142" s="355"/>
      <c r="F142" s="353"/>
      <c r="G142" s="354"/>
      <c r="H142" s="690"/>
      <c r="I142" s="691"/>
      <c r="J142" s="690"/>
      <c r="K142" s="691"/>
      <c r="L142" s="692"/>
      <c r="M142" s="692"/>
      <c r="O142" s="26"/>
      <c r="AF142" s="134">
        <v>30</v>
      </c>
    </row>
    <row r="143" spans="2:32" collapsed="1" x14ac:dyDescent="0.15">
      <c r="B143" s="138" t="s">
        <v>68</v>
      </c>
      <c r="C143" s="699" t="s">
        <v>67</v>
      </c>
      <c r="D143" s="699"/>
      <c r="E143" s="699"/>
      <c r="F143" s="699"/>
      <c r="G143" s="699"/>
      <c r="H143" s="699"/>
      <c r="I143" s="699"/>
      <c r="J143" s="699"/>
      <c r="K143" s="699"/>
      <c r="L143" s="699"/>
      <c r="M143" s="699"/>
      <c r="O143" s="26"/>
      <c r="AF143" s="134">
        <v>99</v>
      </c>
    </row>
    <row r="144" spans="2:32" x14ac:dyDescent="0.15">
      <c r="B144" s="18"/>
      <c r="C144" s="700"/>
      <c r="D144" s="700"/>
      <c r="E144" s="700"/>
      <c r="F144" s="700"/>
      <c r="G144" s="700"/>
      <c r="H144" s="700"/>
      <c r="I144" s="700"/>
      <c r="J144" s="700"/>
      <c r="K144" s="700"/>
      <c r="L144" s="700"/>
      <c r="M144" s="700"/>
      <c r="O144" s="26"/>
      <c r="AF144" s="134">
        <v>99</v>
      </c>
    </row>
    <row r="145" spans="2:35" x14ac:dyDescent="0.15">
      <c r="B145" s="22"/>
      <c r="C145" s="700"/>
      <c r="D145" s="700"/>
      <c r="E145" s="700"/>
      <c r="F145" s="700"/>
      <c r="G145" s="700"/>
      <c r="H145" s="700"/>
      <c r="I145" s="700"/>
      <c r="J145" s="700"/>
      <c r="K145" s="700"/>
      <c r="L145" s="700"/>
      <c r="M145" s="700"/>
      <c r="O145" s="26"/>
      <c r="AF145" s="134">
        <v>99</v>
      </c>
    </row>
    <row r="146" spans="2:35" x14ac:dyDescent="0.15">
      <c r="B146" s="22"/>
      <c r="C146" s="700"/>
      <c r="D146" s="700"/>
      <c r="E146" s="700"/>
      <c r="F146" s="700"/>
      <c r="G146" s="700"/>
      <c r="H146" s="700"/>
      <c r="I146" s="700"/>
      <c r="J146" s="700"/>
      <c r="K146" s="700"/>
      <c r="L146" s="700"/>
      <c r="M146" s="700"/>
      <c r="O146" s="26"/>
      <c r="AF146" s="134">
        <v>99</v>
      </c>
    </row>
    <row r="147" spans="2:35" x14ac:dyDescent="0.15">
      <c r="B147" s="18"/>
      <c r="C147" s="700"/>
      <c r="D147" s="700"/>
      <c r="E147" s="700"/>
      <c r="F147" s="700"/>
      <c r="G147" s="700"/>
      <c r="H147" s="700"/>
      <c r="I147" s="700"/>
      <c r="J147" s="700"/>
      <c r="K147" s="700"/>
      <c r="L147" s="700"/>
      <c r="M147" s="700"/>
      <c r="O147" s="26"/>
      <c r="AF147" s="134">
        <v>99</v>
      </c>
    </row>
    <row r="148" spans="2:35" x14ac:dyDescent="0.15">
      <c r="C148" s="700"/>
      <c r="D148" s="700"/>
      <c r="E148" s="700"/>
      <c r="F148" s="700"/>
      <c r="G148" s="700"/>
      <c r="H148" s="700"/>
      <c r="I148" s="700"/>
      <c r="J148" s="700"/>
      <c r="K148" s="700"/>
      <c r="L148" s="700"/>
      <c r="M148" s="700"/>
      <c r="O148" s="26"/>
      <c r="AF148" s="134">
        <v>99</v>
      </c>
    </row>
    <row r="149" spans="2:35" ht="15.95" customHeight="1" x14ac:dyDescent="0.15">
      <c r="B149" s="13" t="s">
        <v>65</v>
      </c>
      <c r="O149" s="26"/>
      <c r="AF149" s="134">
        <v>-1</v>
      </c>
    </row>
    <row r="150" spans="2:35" ht="15.95" customHeight="1" x14ac:dyDescent="0.15">
      <c r="J150" s="693"/>
      <c r="K150" s="693"/>
      <c r="L150" s="693"/>
      <c r="M150" s="19"/>
      <c r="O150" s="26"/>
      <c r="AF150" s="134">
        <v>-1</v>
      </c>
    </row>
    <row r="151" spans="2:35" ht="15.95" customHeight="1" x14ac:dyDescent="0.15">
      <c r="G151" s="19" t="s">
        <v>51</v>
      </c>
      <c r="H151" s="12" t="str">
        <f>①様式第１_本紙!$K$3</f>
        <v/>
      </c>
      <c r="I151" s="19" t="s">
        <v>52</v>
      </c>
      <c r="J151" s="12" t="str">
        <f>①様式第１_本紙!$M$3</f>
        <v/>
      </c>
      <c r="K151" s="19" t="s">
        <v>53</v>
      </c>
      <c r="L151" s="12" t="str">
        <f>①様式第１_本紙!$O$3</f>
        <v/>
      </c>
      <c r="M151" s="19" t="s">
        <v>54</v>
      </c>
      <c r="O151" s="26"/>
      <c r="AF151" s="134">
        <v>-1</v>
      </c>
    </row>
    <row r="152" spans="2:35" ht="15.95" customHeight="1" x14ac:dyDescent="0.15">
      <c r="B152" s="13" t="s">
        <v>64</v>
      </c>
      <c r="O152" s="26"/>
      <c r="AF152" s="134">
        <v>-1</v>
      </c>
      <c r="AG152" s="114"/>
      <c r="AH152" s="114"/>
      <c r="AI152" s="114"/>
    </row>
    <row r="153" spans="2:35" ht="15.95" customHeight="1" x14ac:dyDescent="0.15">
      <c r="O153" s="26"/>
      <c r="AF153" s="134">
        <v>-1</v>
      </c>
      <c r="AG153" s="114"/>
      <c r="AH153" s="114"/>
      <c r="AI153" s="114"/>
    </row>
    <row r="154" spans="2:35" ht="15.95" customHeight="1" x14ac:dyDescent="0.15">
      <c r="B154" s="682" t="s">
        <v>55</v>
      </c>
      <c r="C154" s="682"/>
      <c r="D154" s="682"/>
      <c r="E154" s="682"/>
      <c r="F154" s="682"/>
      <c r="G154" s="682"/>
      <c r="H154" s="682"/>
      <c r="I154" s="682"/>
      <c r="J154" s="682"/>
      <c r="K154" s="682"/>
      <c r="L154" s="682"/>
      <c r="M154" s="682"/>
      <c r="O154" s="26"/>
      <c r="AF154" s="134">
        <v>-1</v>
      </c>
    </row>
    <row r="155" spans="2:35" ht="32.1" customHeight="1" x14ac:dyDescent="0.15">
      <c r="B155" s="694" t="str">
        <f>中間シート!M22</f>
        <v/>
      </c>
      <c r="C155" s="695"/>
      <c r="D155" s="695"/>
      <c r="E155" s="695"/>
      <c r="F155" s="695"/>
      <c r="G155" s="695"/>
      <c r="H155" s="695"/>
      <c r="I155" s="695"/>
      <c r="J155" s="695"/>
      <c r="K155" s="695"/>
      <c r="L155" s="695"/>
      <c r="M155" s="696"/>
      <c r="O155" s="26"/>
      <c r="AF155" s="134">
        <v>-1</v>
      </c>
    </row>
    <row r="156" spans="2:35" ht="15.95" customHeight="1" x14ac:dyDescent="0.15">
      <c r="F156" s="13"/>
      <c r="G156" s="693"/>
      <c r="H156" s="693"/>
      <c r="I156" s="693"/>
      <c r="J156" s="693"/>
      <c r="K156" s="693"/>
      <c r="L156" s="693"/>
      <c r="M156" s="693"/>
      <c r="O156" s="26"/>
      <c r="AF156" s="134">
        <v>-1</v>
      </c>
    </row>
    <row r="157" spans="2:35" ht="15.95" customHeight="1" x14ac:dyDescent="0.15">
      <c r="B157" s="682" t="s">
        <v>56</v>
      </c>
      <c r="C157" s="682"/>
      <c r="D157" s="682" t="s">
        <v>57</v>
      </c>
      <c r="E157" s="682" t="s">
        <v>58</v>
      </c>
      <c r="F157" s="638" t="s">
        <v>59</v>
      </c>
      <c r="G157" s="638"/>
      <c r="H157" s="638"/>
      <c r="I157" s="638"/>
      <c r="J157" s="638"/>
      <c r="K157" s="638"/>
      <c r="L157" s="682" t="s">
        <v>60</v>
      </c>
      <c r="M157" s="682"/>
      <c r="O157" s="26"/>
      <c r="AF157" s="134">
        <v>-1</v>
      </c>
    </row>
    <row r="158" spans="2:35" ht="15.95" hidden="1" customHeight="1" x14ac:dyDescent="0.15">
      <c r="B158" s="682"/>
      <c r="C158" s="682"/>
      <c r="D158" s="682"/>
      <c r="E158" s="682"/>
      <c r="F158" s="638"/>
      <c r="G158" s="638"/>
      <c r="H158" s="638"/>
      <c r="I158" s="638"/>
      <c r="J158" s="638"/>
      <c r="K158" s="638"/>
      <c r="L158" s="682"/>
      <c r="M158" s="682"/>
      <c r="O158" s="26"/>
      <c r="AF158" s="134">
        <v>-1</v>
      </c>
    </row>
    <row r="159" spans="2:35" ht="15.95" customHeight="1" x14ac:dyDescent="0.15">
      <c r="B159" s="682"/>
      <c r="C159" s="682"/>
      <c r="D159" s="682"/>
      <c r="E159" s="682"/>
      <c r="F159" s="682" t="s">
        <v>531</v>
      </c>
      <c r="G159" s="682" t="s">
        <v>61</v>
      </c>
      <c r="H159" s="682" t="s">
        <v>62</v>
      </c>
      <c r="I159" s="682"/>
      <c r="J159" s="682" t="s">
        <v>63</v>
      </c>
      <c r="K159" s="682"/>
      <c r="L159" s="682"/>
      <c r="M159" s="682"/>
      <c r="O159" s="26"/>
      <c r="AF159" s="134">
        <v>-1</v>
      </c>
    </row>
    <row r="160" spans="2:35" ht="15.95" hidden="1" customHeight="1" x14ac:dyDescent="0.15">
      <c r="B160" s="682"/>
      <c r="C160" s="682"/>
      <c r="D160" s="682"/>
      <c r="E160" s="682"/>
      <c r="F160" s="682"/>
      <c r="G160" s="682"/>
      <c r="H160" s="682"/>
      <c r="I160" s="682"/>
      <c r="J160" s="682"/>
      <c r="K160" s="682"/>
      <c r="L160" s="682"/>
      <c r="M160" s="682"/>
      <c r="O160" s="26"/>
      <c r="AF160" s="134">
        <v>-1</v>
      </c>
    </row>
    <row r="161" spans="2:32" ht="32.1" customHeight="1" x14ac:dyDescent="0.15">
      <c r="B161" s="697" t="str">
        <f>中間シート!M24</f>
        <v/>
      </c>
      <c r="C161" s="698"/>
      <c r="D161" s="21" t="str">
        <f>中間シート!M25&amp;" "&amp;中間シート!M26</f>
        <v xml:space="preserve"> </v>
      </c>
      <c r="E161" s="355"/>
      <c r="F161" s="353"/>
      <c r="G161" s="354"/>
      <c r="H161" s="690"/>
      <c r="I161" s="691"/>
      <c r="J161" s="690"/>
      <c r="K161" s="691"/>
      <c r="L161" s="692"/>
      <c r="M161" s="692"/>
      <c r="O161" s="26"/>
      <c r="AF161" s="134">
        <v>1</v>
      </c>
    </row>
    <row r="162" spans="2:32" ht="32.1" customHeight="1" x14ac:dyDescent="0.15">
      <c r="B162" s="688"/>
      <c r="C162" s="689"/>
      <c r="D162" s="355"/>
      <c r="E162" s="355"/>
      <c r="F162" s="353"/>
      <c r="G162" s="354"/>
      <c r="H162" s="690"/>
      <c r="I162" s="691"/>
      <c r="J162" s="690"/>
      <c r="K162" s="691"/>
      <c r="L162" s="692"/>
      <c r="M162" s="692"/>
      <c r="O162" s="26"/>
      <c r="AF162" s="134">
        <v>2</v>
      </c>
    </row>
    <row r="163" spans="2:32" ht="32.1" customHeight="1" x14ac:dyDescent="0.15">
      <c r="B163" s="688"/>
      <c r="C163" s="689"/>
      <c r="D163" s="355"/>
      <c r="E163" s="355"/>
      <c r="F163" s="353"/>
      <c r="G163" s="354"/>
      <c r="H163" s="690"/>
      <c r="I163" s="691"/>
      <c r="J163" s="690"/>
      <c r="K163" s="691"/>
      <c r="L163" s="692"/>
      <c r="M163" s="692"/>
      <c r="O163" s="26"/>
      <c r="AF163" s="134">
        <v>3</v>
      </c>
    </row>
    <row r="164" spans="2:32" ht="32.1" customHeight="1" x14ac:dyDescent="0.15">
      <c r="B164" s="688"/>
      <c r="C164" s="689"/>
      <c r="D164" s="355"/>
      <c r="E164" s="355"/>
      <c r="F164" s="353"/>
      <c r="G164" s="354"/>
      <c r="H164" s="690"/>
      <c r="I164" s="691"/>
      <c r="J164" s="690"/>
      <c r="K164" s="691"/>
      <c r="L164" s="692"/>
      <c r="M164" s="692"/>
      <c r="O164" s="26"/>
      <c r="AF164" s="134">
        <v>4</v>
      </c>
    </row>
    <row r="165" spans="2:32" ht="32.1" customHeight="1" x14ac:dyDescent="0.15">
      <c r="B165" s="688"/>
      <c r="C165" s="689"/>
      <c r="D165" s="355"/>
      <c r="E165" s="355"/>
      <c r="F165" s="353"/>
      <c r="G165" s="354"/>
      <c r="H165" s="690"/>
      <c r="I165" s="691"/>
      <c r="J165" s="690"/>
      <c r="K165" s="691"/>
      <c r="L165" s="692"/>
      <c r="M165" s="692"/>
      <c r="O165" s="26"/>
      <c r="AF165" s="134">
        <v>5</v>
      </c>
    </row>
    <row r="166" spans="2:32" ht="32.1" customHeight="1" x14ac:dyDescent="0.15">
      <c r="B166" s="688"/>
      <c r="C166" s="689"/>
      <c r="D166" s="355"/>
      <c r="E166" s="355"/>
      <c r="F166" s="353"/>
      <c r="G166" s="354"/>
      <c r="H166" s="690"/>
      <c r="I166" s="691"/>
      <c r="J166" s="690"/>
      <c r="K166" s="691"/>
      <c r="L166" s="692"/>
      <c r="M166" s="692"/>
      <c r="O166" s="26"/>
      <c r="AF166" s="134">
        <v>6</v>
      </c>
    </row>
    <row r="167" spans="2:32" ht="32.1" customHeight="1" x14ac:dyDescent="0.15">
      <c r="B167" s="688"/>
      <c r="C167" s="689"/>
      <c r="D167" s="355"/>
      <c r="E167" s="355"/>
      <c r="F167" s="353"/>
      <c r="G167" s="354"/>
      <c r="H167" s="690"/>
      <c r="I167" s="691"/>
      <c r="J167" s="690"/>
      <c r="K167" s="691"/>
      <c r="L167" s="692"/>
      <c r="M167" s="692"/>
      <c r="O167" s="26"/>
      <c r="AF167" s="134">
        <v>7</v>
      </c>
    </row>
    <row r="168" spans="2:32" ht="32.1" customHeight="1" x14ac:dyDescent="0.15">
      <c r="B168" s="688"/>
      <c r="C168" s="689"/>
      <c r="D168" s="355"/>
      <c r="E168" s="355"/>
      <c r="F168" s="353"/>
      <c r="G168" s="354"/>
      <c r="H168" s="690"/>
      <c r="I168" s="691"/>
      <c r="J168" s="690"/>
      <c r="K168" s="691"/>
      <c r="L168" s="692"/>
      <c r="M168" s="692"/>
      <c r="O168" s="26"/>
      <c r="AF168" s="134">
        <v>8</v>
      </c>
    </row>
    <row r="169" spans="2:32" ht="32.1" customHeight="1" x14ac:dyDescent="0.15">
      <c r="B169" s="688"/>
      <c r="C169" s="689"/>
      <c r="D169" s="355"/>
      <c r="E169" s="355"/>
      <c r="F169" s="353"/>
      <c r="G169" s="354"/>
      <c r="H169" s="690"/>
      <c r="I169" s="691"/>
      <c r="J169" s="690"/>
      <c r="K169" s="691"/>
      <c r="L169" s="692"/>
      <c r="M169" s="692"/>
      <c r="O169" s="26"/>
      <c r="AF169" s="134">
        <v>9</v>
      </c>
    </row>
    <row r="170" spans="2:32" ht="32.1" customHeight="1" x14ac:dyDescent="0.15">
      <c r="B170" s="688"/>
      <c r="C170" s="689"/>
      <c r="D170" s="355"/>
      <c r="E170" s="355"/>
      <c r="F170" s="353"/>
      <c r="G170" s="354"/>
      <c r="H170" s="690"/>
      <c r="I170" s="691"/>
      <c r="J170" s="690"/>
      <c r="K170" s="691"/>
      <c r="L170" s="692"/>
      <c r="M170" s="692"/>
      <c r="O170" s="26"/>
      <c r="AF170" s="134">
        <v>10</v>
      </c>
    </row>
    <row r="171" spans="2:32" ht="32.1" customHeight="1" x14ac:dyDescent="0.15">
      <c r="B171" s="688"/>
      <c r="C171" s="689"/>
      <c r="D171" s="355"/>
      <c r="E171" s="355"/>
      <c r="F171" s="353"/>
      <c r="G171" s="354"/>
      <c r="H171" s="690"/>
      <c r="I171" s="691"/>
      <c r="J171" s="690"/>
      <c r="K171" s="691"/>
      <c r="L171" s="692"/>
      <c r="M171" s="692"/>
      <c r="O171" s="26"/>
      <c r="AF171" s="134">
        <v>11</v>
      </c>
    </row>
    <row r="172" spans="2:32" ht="32.1" customHeight="1" x14ac:dyDescent="0.15">
      <c r="B172" s="688"/>
      <c r="C172" s="689"/>
      <c r="D172" s="355"/>
      <c r="E172" s="355"/>
      <c r="F172" s="353"/>
      <c r="G172" s="354"/>
      <c r="H172" s="690"/>
      <c r="I172" s="691"/>
      <c r="J172" s="690"/>
      <c r="K172" s="691"/>
      <c r="L172" s="692"/>
      <c r="M172" s="692"/>
      <c r="O172" s="26"/>
      <c r="AF172" s="134">
        <v>12</v>
      </c>
    </row>
    <row r="173" spans="2:32" ht="32.1" customHeight="1" x14ac:dyDescent="0.15">
      <c r="B173" s="688"/>
      <c r="C173" s="689"/>
      <c r="D173" s="355"/>
      <c r="E173" s="355"/>
      <c r="F173" s="353"/>
      <c r="G173" s="354"/>
      <c r="H173" s="690"/>
      <c r="I173" s="691"/>
      <c r="J173" s="690"/>
      <c r="K173" s="691"/>
      <c r="L173" s="692"/>
      <c r="M173" s="692"/>
      <c r="O173" s="26"/>
      <c r="AF173" s="134">
        <v>13</v>
      </c>
    </row>
    <row r="174" spans="2:32" ht="32.1" customHeight="1" x14ac:dyDescent="0.15">
      <c r="B174" s="688"/>
      <c r="C174" s="689"/>
      <c r="D174" s="355"/>
      <c r="E174" s="355"/>
      <c r="F174" s="353"/>
      <c r="G174" s="354"/>
      <c r="H174" s="690"/>
      <c r="I174" s="691"/>
      <c r="J174" s="690"/>
      <c r="K174" s="691"/>
      <c r="L174" s="692"/>
      <c r="M174" s="692"/>
      <c r="O174" s="26"/>
      <c r="AF174" s="134">
        <v>14</v>
      </c>
    </row>
    <row r="175" spans="2:32" ht="32.1" customHeight="1" x14ac:dyDescent="0.15">
      <c r="B175" s="688"/>
      <c r="C175" s="689"/>
      <c r="D175" s="355"/>
      <c r="E175" s="355"/>
      <c r="F175" s="353"/>
      <c r="G175" s="354"/>
      <c r="H175" s="690"/>
      <c r="I175" s="691"/>
      <c r="J175" s="690"/>
      <c r="K175" s="691"/>
      <c r="L175" s="692"/>
      <c r="M175" s="692"/>
      <c r="O175" s="26"/>
      <c r="AF175" s="134">
        <v>15</v>
      </c>
    </row>
    <row r="176" spans="2:32" ht="32.1" hidden="1" customHeight="1" outlineLevel="1" x14ac:dyDescent="0.15">
      <c r="B176" s="688"/>
      <c r="C176" s="689"/>
      <c r="D176" s="355"/>
      <c r="E176" s="355"/>
      <c r="F176" s="353"/>
      <c r="G176" s="354"/>
      <c r="H176" s="690"/>
      <c r="I176" s="691"/>
      <c r="J176" s="690"/>
      <c r="K176" s="691"/>
      <c r="L176" s="692"/>
      <c r="M176" s="692"/>
      <c r="O176" s="26"/>
      <c r="AF176" s="134">
        <v>16</v>
      </c>
    </row>
    <row r="177" spans="2:32" ht="32.1" hidden="1" customHeight="1" outlineLevel="1" x14ac:dyDescent="0.15">
      <c r="B177" s="688"/>
      <c r="C177" s="689"/>
      <c r="D177" s="355"/>
      <c r="E177" s="355"/>
      <c r="F177" s="353"/>
      <c r="G177" s="354"/>
      <c r="H177" s="690"/>
      <c r="I177" s="691"/>
      <c r="J177" s="690"/>
      <c r="K177" s="691"/>
      <c r="L177" s="692"/>
      <c r="M177" s="692"/>
      <c r="O177" s="26"/>
      <c r="AF177" s="134">
        <v>17</v>
      </c>
    </row>
    <row r="178" spans="2:32" ht="32.1" hidden="1" customHeight="1" outlineLevel="1" x14ac:dyDescent="0.15">
      <c r="B178" s="688"/>
      <c r="C178" s="689"/>
      <c r="D178" s="355"/>
      <c r="E178" s="355"/>
      <c r="F178" s="353"/>
      <c r="G178" s="354"/>
      <c r="H178" s="690"/>
      <c r="I178" s="691"/>
      <c r="J178" s="690"/>
      <c r="K178" s="691"/>
      <c r="L178" s="692"/>
      <c r="M178" s="692"/>
      <c r="O178" s="26"/>
      <c r="AF178" s="134">
        <v>18</v>
      </c>
    </row>
    <row r="179" spans="2:32" ht="32.1" hidden="1" customHeight="1" outlineLevel="1" x14ac:dyDescent="0.15">
      <c r="B179" s="688"/>
      <c r="C179" s="689"/>
      <c r="D179" s="355"/>
      <c r="E179" s="355"/>
      <c r="F179" s="353"/>
      <c r="G179" s="354"/>
      <c r="H179" s="690"/>
      <c r="I179" s="691"/>
      <c r="J179" s="690"/>
      <c r="K179" s="691"/>
      <c r="L179" s="692"/>
      <c r="M179" s="692"/>
      <c r="O179" s="26"/>
      <c r="AF179" s="134">
        <v>19</v>
      </c>
    </row>
    <row r="180" spans="2:32" ht="32.1" hidden="1" customHeight="1" outlineLevel="1" x14ac:dyDescent="0.15">
      <c r="B180" s="688"/>
      <c r="C180" s="689"/>
      <c r="D180" s="355"/>
      <c r="E180" s="355"/>
      <c r="F180" s="353"/>
      <c r="G180" s="354"/>
      <c r="H180" s="690"/>
      <c r="I180" s="691"/>
      <c r="J180" s="690"/>
      <c r="K180" s="691"/>
      <c r="L180" s="692"/>
      <c r="M180" s="692"/>
      <c r="O180" s="26"/>
      <c r="AF180" s="134">
        <v>20</v>
      </c>
    </row>
    <row r="181" spans="2:32" ht="32.1" hidden="1" customHeight="1" outlineLevel="1" x14ac:dyDescent="0.15">
      <c r="B181" s="688"/>
      <c r="C181" s="689"/>
      <c r="D181" s="355"/>
      <c r="E181" s="355"/>
      <c r="F181" s="353"/>
      <c r="G181" s="354"/>
      <c r="H181" s="690"/>
      <c r="I181" s="691"/>
      <c r="J181" s="690"/>
      <c r="K181" s="691"/>
      <c r="L181" s="692"/>
      <c r="M181" s="692"/>
      <c r="O181" s="26"/>
      <c r="AF181" s="134">
        <v>21</v>
      </c>
    </row>
    <row r="182" spans="2:32" ht="32.1" hidden="1" customHeight="1" outlineLevel="1" x14ac:dyDescent="0.15">
      <c r="B182" s="688"/>
      <c r="C182" s="689"/>
      <c r="D182" s="355"/>
      <c r="E182" s="355"/>
      <c r="F182" s="353"/>
      <c r="G182" s="354"/>
      <c r="H182" s="690"/>
      <c r="I182" s="691"/>
      <c r="J182" s="690"/>
      <c r="K182" s="691"/>
      <c r="L182" s="692"/>
      <c r="M182" s="692"/>
      <c r="O182" s="26"/>
      <c r="AF182" s="134">
        <v>22</v>
      </c>
    </row>
    <row r="183" spans="2:32" ht="32.1" hidden="1" customHeight="1" outlineLevel="1" x14ac:dyDescent="0.15">
      <c r="B183" s="688"/>
      <c r="C183" s="689"/>
      <c r="D183" s="355"/>
      <c r="E183" s="355"/>
      <c r="F183" s="353"/>
      <c r="G183" s="354"/>
      <c r="H183" s="690"/>
      <c r="I183" s="691"/>
      <c r="J183" s="690"/>
      <c r="K183" s="691"/>
      <c r="L183" s="692"/>
      <c r="M183" s="692"/>
      <c r="O183" s="26"/>
      <c r="AF183" s="134">
        <v>23</v>
      </c>
    </row>
    <row r="184" spans="2:32" ht="32.1" hidden="1" customHeight="1" outlineLevel="1" x14ac:dyDescent="0.15">
      <c r="B184" s="688"/>
      <c r="C184" s="689"/>
      <c r="D184" s="355"/>
      <c r="E184" s="355"/>
      <c r="F184" s="353"/>
      <c r="G184" s="354"/>
      <c r="H184" s="690"/>
      <c r="I184" s="691"/>
      <c r="J184" s="690"/>
      <c r="K184" s="691"/>
      <c r="L184" s="692"/>
      <c r="M184" s="692"/>
      <c r="O184" s="26"/>
      <c r="AF184" s="134">
        <v>24</v>
      </c>
    </row>
    <row r="185" spans="2:32" ht="32.1" hidden="1" customHeight="1" outlineLevel="1" x14ac:dyDescent="0.15">
      <c r="B185" s="688"/>
      <c r="C185" s="689"/>
      <c r="D185" s="355"/>
      <c r="E185" s="355"/>
      <c r="F185" s="353"/>
      <c r="G185" s="354"/>
      <c r="H185" s="690"/>
      <c r="I185" s="691"/>
      <c r="J185" s="690"/>
      <c r="K185" s="691"/>
      <c r="L185" s="692"/>
      <c r="M185" s="692"/>
      <c r="O185" s="26"/>
      <c r="AF185" s="134">
        <v>25</v>
      </c>
    </row>
    <row r="186" spans="2:32" ht="32.1" hidden="1" customHeight="1" outlineLevel="1" x14ac:dyDescent="0.15">
      <c r="B186" s="688"/>
      <c r="C186" s="689"/>
      <c r="D186" s="355"/>
      <c r="E186" s="355"/>
      <c r="F186" s="353"/>
      <c r="G186" s="354"/>
      <c r="H186" s="690"/>
      <c r="I186" s="691"/>
      <c r="J186" s="690"/>
      <c r="K186" s="691"/>
      <c r="L186" s="692"/>
      <c r="M186" s="692"/>
      <c r="O186" s="26"/>
      <c r="AF186" s="134">
        <v>26</v>
      </c>
    </row>
    <row r="187" spans="2:32" ht="32.1" hidden="1" customHeight="1" outlineLevel="1" x14ac:dyDescent="0.15">
      <c r="B187" s="688"/>
      <c r="C187" s="689"/>
      <c r="D187" s="355"/>
      <c r="E187" s="355"/>
      <c r="F187" s="353"/>
      <c r="G187" s="354"/>
      <c r="H187" s="690"/>
      <c r="I187" s="691"/>
      <c r="J187" s="690"/>
      <c r="K187" s="691"/>
      <c r="L187" s="692"/>
      <c r="M187" s="692"/>
      <c r="O187" s="26"/>
      <c r="AF187" s="134">
        <v>27</v>
      </c>
    </row>
    <row r="188" spans="2:32" ht="32.1" hidden="1" customHeight="1" outlineLevel="1" x14ac:dyDescent="0.15">
      <c r="B188" s="688"/>
      <c r="C188" s="689"/>
      <c r="D188" s="355"/>
      <c r="E188" s="355"/>
      <c r="F188" s="353"/>
      <c r="G188" s="354"/>
      <c r="H188" s="690"/>
      <c r="I188" s="691"/>
      <c r="J188" s="690"/>
      <c r="K188" s="691"/>
      <c r="L188" s="692"/>
      <c r="M188" s="692"/>
      <c r="O188" s="26"/>
      <c r="AF188" s="134">
        <v>28</v>
      </c>
    </row>
    <row r="189" spans="2:32" ht="32.1" hidden="1" customHeight="1" outlineLevel="1" x14ac:dyDescent="0.15">
      <c r="B189" s="688"/>
      <c r="C189" s="689"/>
      <c r="D189" s="355"/>
      <c r="E189" s="355"/>
      <c r="F189" s="353"/>
      <c r="G189" s="354"/>
      <c r="H189" s="690"/>
      <c r="I189" s="691"/>
      <c r="J189" s="690"/>
      <c r="K189" s="691"/>
      <c r="L189" s="692"/>
      <c r="M189" s="692"/>
      <c r="O189" s="26"/>
      <c r="AF189" s="134">
        <v>29</v>
      </c>
    </row>
    <row r="190" spans="2:32" ht="32.1" hidden="1" customHeight="1" outlineLevel="1" x14ac:dyDescent="0.15">
      <c r="B190" s="688"/>
      <c r="C190" s="689"/>
      <c r="D190" s="355"/>
      <c r="E190" s="355"/>
      <c r="F190" s="353"/>
      <c r="G190" s="354"/>
      <c r="H190" s="690"/>
      <c r="I190" s="691"/>
      <c r="J190" s="690"/>
      <c r="K190" s="691"/>
      <c r="L190" s="692"/>
      <c r="M190" s="692"/>
      <c r="O190" s="26"/>
      <c r="AF190" s="134">
        <v>30</v>
      </c>
    </row>
    <row r="191" spans="2:32" collapsed="1" x14ac:dyDescent="0.15">
      <c r="B191" s="138" t="s">
        <v>68</v>
      </c>
      <c r="C191" s="699" t="s">
        <v>67</v>
      </c>
      <c r="D191" s="699"/>
      <c r="E191" s="699"/>
      <c r="F191" s="699"/>
      <c r="G191" s="699"/>
      <c r="H191" s="699"/>
      <c r="I191" s="699"/>
      <c r="J191" s="699"/>
      <c r="K191" s="699"/>
      <c r="L191" s="699"/>
      <c r="M191" s="699"/>
      <c r="O191" s="26"/>
      <c r="AF191" s="134">
        <v>99</v>
      </c>
    </row>
    <row r="192" spans="2:32" x14ac:dyDescent="0.15">
      <c r="B192" s="18"/>
      <c r="C192" s="700"/>
      <c r="D192" s="700"/>
      <c r="E192" s="700"/>
      <c r="F192" s="700"/>
      <c r="G192" s="700"/>
      <c r="H192" s="700"/>
      <c r="I192" s="700"/>
      <c r="J192" s="700"/>
      <c r="K192" s="700"/>
      <c r="L192" s="700"/>
      <c r="M192" s="700"/>
      <c r="O192" s="26"/>
      <c r="AF192" s="134">
        <v>99</v>
      </c>
    </row>
    <row r="193" spans="2:32" x14ac:dyDescent="0.15">
      <c r="B193" s="22"/>
      <c r="C193" s="700"/>
      <c r="D193" s="700"/>
      <c r="E193" s="700"/>
      <c r="F193" s="700"/>
      <c r="G193" s="700"/>
      <c r="H193" s="700"/>
      <c r="I193" s="700"/>
      <c r="J193" s="700"/>
      <c r="K193" s="700"/>
      <c r="L193" s="700"/>
      <c r="M193" s="700"/>
      <c r="O193" s="26"/>
      <c r="AF193" s="134">
        <v>99</v>
      </c>
    </row>
    <row r="194" spans="2:32" x14ac:dyDescent="0.15">
      <c r="B194" s="22"/>
      <c r="C194" s="700"/>
      <c r="D194" s="700"/>
      <c r="E194" s="700"/>
      <c r="F194" s="700"/>
      <c r="G194" s="700"/>
      <c r="H194" s="700"/>
      <c r="I194" s="700"/>
      <c r="J194" s="700"/>
      <c r="K194" s="700"/>
      <c r="L194" s="700"/>
      <c r="M194" s="700"/>
      <c r="O194" s="26"/>
      <c r="AF194" s="134">
        <v>99</v>
      </c>
    </row>
    <row r="195" spans="2:32" x14ac:dyDescent="0.15">
      <c r="B195" s="18"/>
      <c r="C195" s="700"/>
      <c r="D195" s="700"/>
      <c r="E195" s="700"/>
      <c r="F195" s="700"/>
      <c r="G195" s="700"/>
      <c r="H195" s="700"/>
      <c r="I195" s="700"/>
      <c r="J195" s="700"/>
      <c r="K195" s="700"/>
      <c r="L195" s="700"/>
      <c r="M195" s="700"/>
      <c r="O195" s="26"/>
      <c r="AF195" s="134">
        <v>99</v>
      </c>
    </row>
    <row r="196" spans="2:32" x14ac:dyDescent="0.15">
      <c r="C196" s="700"/>
      <c r="D196" s="700"/>
      <c r="E196" s="700"/>
      <c r="F196" s="700"/>
      <c r="G196" s="700"/>
      <c r="H196" s="700"/>
      <c r="I196" s="700"/>
      <c r="J196" s="700"/>
      <c r="K196" s="700"/>
      <c r="L196" s="700"/>
      <c r="M196" s="700"/>
      <c r="O196" s="26"/>
      <c r="AF196" s="134">
        <v>99</v>
      </c>
    </row>
    <row r="197" spans="2:32" ht="15.95" customHeight="1" x14ac:dyDescent="0.15">
      <c r="B197" s="13" t="s">
        <v>65</v>
      </c>
      <c r="O197" s="26"/>
      <c r="AF197" s="134">
        <v>-1</v>
      </c>
    </row>
    <row r="198" spans="2:32" ht="15.95" customHeight="1" x14ac:dyDescent="0.15">
      <c r="J198" s="693"/>
      <c r="K198" s="693"/>
      <c r="L198" s="693"/>
      <c r="M198" s="19"/>
      <c r="O198" s="26"/>
      <c r="AF198" s="134">
        <v>-1</v>
      </c>
    </row>
    <row r="199" spans="2:32" ht="15.95" customHeight="1" x14ac:dyDescent="0.15">
      <c r="G199" s="19" t="s">
        <v>51</v>
      </c>
      <c r="H199" s="12" t="str">
        <f>①様式第１_本紙!$K$3</f>
        <v/>
      </c>
      <c r="I199" s="19" t="s">
        <v>52</v>
      </c>
      <c r="J199" s="12" t="str">
        <f>①様式第１_本紙!$M$3</f>
        <v/>
      </c>
      <c r="K199" s="19" t="s">
        <v>53</v>
      </c>
      <c r="L199" s="12" t="str">
        <f>①様式第１_本紙!$O$3</f>
        <v/>
      </c>
      <c r="M199" s="19" t="s">
        <v>54</v>
      </c>
      <c r="O199" s="26"/>
      <c r="AF199" s="134">
        <v>-1</v>
      </c>
    </row>
    <row r="200" spans="2:32" ht="15.95" customHeight="1" x14ac:dyDescent="0.15">
      <c r="B200" s="13" t="s">
        <v>64</v>
      </c>
      <c r="O200" s="26"/>
      <c r="AF200" s="134">
        <v>-1</v>
      </c>
    </row>
    <row r="201" spans="2:32" ht="15.95" customHeight="1" x14ac:dyDescent="0.15">
      <c r="O201" s="26"/>
      <c r="AF201" s="134">
        <v>-1</v>
      </c>
    </row>
    <row r="202" spans="2:32" ht="15.95" customHeight="1" x14ac:dyDescent="0.15">
      <c r="B202" s="682" t="s">
        <v>55</v>
      </c>
      <c r="C202" s="682"/>
      <c r="D202" s="682"/>
      <c r="E202" s="682"/>
      <c r="F202" s="682"/>
      <c r="G202" s="682"/>
      <c r="H202" s="682"/>
      <c r="I202" s="682"/>
      <c r="J202" s="682"/>
      <c r="K202" s="682"/>
      <c r="L202" s="682"/>
      <c r="M202" s="682"/>
      <c r="O202" s="26"/>
      <c r="AF202" s="134">
        <v>-1</v>
      </c>
    </row>
    <row r="203" spans="2:32" ht="32.1" customHeight="1" x14ac:dyDescent="0.15">
      <c r="B203" s="694" t="str">
        <f>中間シート!O22</f>
        <v/>
      </c>
      <c r="C203" s="695"/>
      <c r="D203" s="695"/>
      <c r="E203" s="695"/>
      <c r="F203" s="695"/>
      <c r="G203" s="695"/>
      <c r="H203" s="695"/>
      <c r="I203" s="695"/>
      <c r="J203" s="695"/>
      <c r="K203" s="695"/>
      <c r="L203" s="695"/>
      <c r="M203" s="696"/>
      <c r="O203" s="26"/>
      <c r="AF203" s="134">
        <v>-1</v>
      </c>
    </row>
    <row r="204" spans="2:32" ht="15.95" customHeight="1" x14ac:dyDescent="0.15">
      <c r="F204" s="13"/>
      <c r="G204" s="693"/>
      <c r="H204" s="693"/>
      <c r="I204" s="693"/>
      <c r="J204" s="693"/>
      <c r="K204" s="693"/>
      <c r="L204" s="693"/>
      <c r="M204" s="693"/>
      <c r="O204" s="26"/>
      <c r="AF204" s="134">
        <v>-1</v>
      </c>
    </row>
    <row r="205" spans="2:32" ht="15.95" customHeight="1" x14ac:dyDescent="0.15">
      <c r="B205" s="682" t="s">
        <v>56</v>
      </c>
      <c r="C205" s="682"/>
      <c r="D205" s="682" t="s">
        <v>57</v>
      </c>
      <c r="E205" s="682" t="s">
        <v>58</v>
      </c>
      <c r="F205" s="638" t="s">
        <v>59</v>
      </c>
      <c r="G205" s="638"/>
      <c r="H205" s="638"/>
      <c r="I205" s="638"/>
      <c r="J205" s="638"/>
      <c r="K205" s="638"/>
      <c r="L205" s="682" t="s">
        <v>60</v>
      </c>
      <c r="M205" s="682"/>
      <c r="O205" s="26"/>
      <c r="AF205" s="134">
        <v>-1</v>
      </c>
    </row>
    <row r="206" spans="2:32" ht="15.95" hidden="1" customHeight="1" x14ac:dyDescent="0.15">
      <c r="B206" s="682"/>
      <c r="C206" s="682"/>
      <c r="D206" s="682"/>
      <c r="E206" s="682"/>
      <c r="F206" s="638"/>
      <c r="G206" s="638"/>
      <c r="H206" s="638"/>
      <c r="I206" s="638"/>
      <c r="J206" s="638"/>
      <c r="K206" s="638"/>
      <c r="L206" s="682"/>
      <c r="M206" s="682"/>
      <c r="O206" s="26"/>
      <c r="AF206" s="134">
        <v>-1</v>
      </c>
    </row>
    <row r="207" spans="2:32" ht="15.95" customHeight="1" x14ac:dyDescent="0.15">
      <c r="B207" s="682"/>
      <c r="C207" s="682"/>
      <c r="D207" s="682"/>
      <c r="E207" s="682"/>
      <c r="F207" s="682" t="s">
        <v>531</v>
      </c>
      <c r="G207" s="682" t="s">
        <v>61</v>
      </c>
      <c r="H207" s="682" t="s">
        <v>62</v>
      </c>
      <c r="I207" s="682"/>
      <c r="J207" s="682" t="s">
        <v>63</v>
      </c>
      <c r="K207" s="682"/>
      <c r="L207" s="682"/>
      <c r="M207" s="682"/>
      <c r="O207" s="26"/>
      <c r="AF207" s="134">
        <v>-1</v>
      </c>
    </row>
    <row r="208" spans="2:32" ht="15.95" hidden="1" customHeight="1" x14ac:dyDescent="0.15">
      <c r="B208" s="682"/>
      <c r="C208" s="682"/>
      <c r="D208" s="682"/>
      <c r="E208" s="682"/>
      <c r="F208" s="682"/>
      <c r="G208" s="682"/>
      <c r="H208" s="682"/>
      <c r="I208" s="682"/>
      <c r="J208" s="682"/>
      <c r="K208" s="682"/>
      <c r="L208" s="682"/>
      <c r="M208" s="682"/>
      <c r="O208" s="26"/>
      <c r="AF208" s="134">
        <v>-1</v>
      </c>
    </row>
    <row r="209" spans="2:32" ht="32.1" customHeight="1" x14ac:dyDescent="0.15">
      <c r="B209" s="697" t="str">
        <f>中間シート!O24</f>
        <v/>
      </c>
      <c r="C209" s="698"/>
      <c r="D209" s="21" t="str">
        <f>中間シート!O25&amp;" "&amp;中間シート!O26</f>
        <v xml:space="preserve"> </v>
      </c>
      <c r="E209" s="355"/>
      <c r="F209" s="353"/>
      <c r="G209" s="354"/>
      <c r="H209" s="690"/>
      <c r="I209" s="691"/>
      <c r="J209" s="690"/>
      <c r="K209" s="691"/>
      <c r="L209" s="692"/>
      <c r="M209" s="692"/>
      <c r="O209" s="26"/>
      <c r="AF209" s="134">
        <v>1</v>
      </c>
    </row>
    <row r="210" spans="2:32" ht="32.1" customHeight="1" x14ac:dyDescent="0.15">
      <c r="B210" s="688"/>
      <c r="C210" s="689"/>
      <c r="D210" s="355"/>
      <c r="E210" s="355"/>
      <c r="F210" s="353"/>
      <c r="G210" s="354"/>
      <c r="H210" s="690"/>
      <c r="I210" s="691"/>
      <c r="J210" s="690"/>
      <c r="K210" s="691"/>
      <c r="L210" s="692"/>
      <c r="M210" s="692"/>
      <c r="O210" s="26"/>
      <c r="AF210" s="134">
        <v>2</v>
      </c>
    </row>
    <row r="211" spans="2:32" ht="32.1" customHeight="1" x14ac:dyDescent="0.15">
      <c r="B211" s="688"/>
      <c r="C211" s="689"/>
      <c r="D211" s="355"/>
      <c r="E211" s="355"/>
      <c r="F211" s="353"/>
      <c r="G211" s="354"/>
      <c r="H211" s="690"/>
      <c r="I211" s="691"/>
      <c r="J211" s="690"/>
      <c r="K211" s="691"/>
      <c r="L211" s="692"/>
      <c r="M211" s="692"/>
      <c r="O211" s="26"/>
      <c r="AF211" s="134">
        <v>3</v>
      </c>
    </row>
    <row r="212" spans="2:32" ht="32.1" customHeight="1" x14ac:dyDescent="0.15">
      <c r="B212" s="688"/>
      <c r="C212" s="689"/>
      <c r="D212" s="355"/>
      <c r="E212" s="355"/>
      <c r="F212" s="353"/>
      <c r="G212" s="354"/>
      <c r="H212" s="690"/>
      <c r="I212" s="691"/>
      <c r="J212" s="690"/>
      <c r="K212" s="691"/>
      <c r="L212" s="692"/>
      <c r="M212" s="692"/>
      <c r="O212" s="26"/>
      <c r="AF212" s="134">
        <v>4</v>
      </c>
    </row>
    <row r="213" spans="2:32" ht="32.1" customHeight="1" x14ac:dyDescent="0.15">
      <c r="B213" s="688"/>
      <c r="C213" s="689"/>
      <c r="D213" s="355"/>
      <c r="E213" s="355"/>
      <c r="F213" s="353"/>
      <c r="G213" s="354"/>
      <c r="H213" s="690"/>
      <c r="I213" s="691"/>
      <c r="J213" s="690"/>
      <c r="K213" s="691"/>
      <c r="L213" s="692"/>
      <c r="M213" s="692"/>
      <c r="O213" s="26"/>
      <c r="AF213" s="134">
        <v>5</v>
      </c>
    </row>
    <row r="214" spans="2:32" ht="32.1" customHeight="1" x14ac:dyDescent="0.15">
      <c r="B214" s="688"/>
      <c r="C214" s="689"/>
      <c r="D214" s="355"/>
      <c r="E214" s="355"/>
      <c r="F214" s="353"/>
      <c r="G214" s="354"/>
      <c r="H214" s="690"/>
      <c r="I214" s="691"/>
      <c r="J214" s="690"/>
      <c r="K214" s="691"/>
      <c r="L214" s="692"/>
      <c r="M214" s="692"/>
      <c r="O214" s="26"/>
      <c r="AF214" s="134">
        <v>6</v>
      </c>
    </row>
    <row r="215" spans="2:32" ht="32.1" customHeight="1" x14ac:dyDescent="0.15">
      <c r="B215" s="688"/>
      <c r="C215" s="689"/>
      <c r="D215" s="355"/>
      <c r="E215" s="355"/>
      <c r="F215" s="353"/>
      <c r="G215" s="354"/>
      <c r="H215" s="690"/>
      <c r="I215" s="691"/>
      <c r="J215" s="690"/>
      <c r="K215" s="691"/>
      <c r="L215" s="692"/>
      <c r="M215" s="692"/>
      <c r="O215" s="26"/>
      <c r="AF215" s="134">
        <v>7</v>
      </c>
    </row>
    <row r="216" spans="2:32" ht="32.1" customHeight="1" x14ac:dyDescent="0.15">
      <c r="B216" s="688"/>
      <c r="C216" s="689"/>
      <c r="D216" s="355"/>
      <c r="E216" s="355"/>
      <c r="F216" s="353"/>
      <c r="G216" s="354"/>
      <c r="H216" s="690"/>
      <c r="I216" s="691"/>
      <c r="J216" s="690"/>
      <c r="K216" s="691"/>
      <c r="L216" s="692"/>
      <c r="M216" s="692"/>
      <c r="O216" s="26"/>
      <c r="AF216" s="134">
        <v>8</v>
      </c>
    </row>
    <row r="217" spans="2:32" ht="32.1" customHeight="1" x14ac:dyDescent="0.15">
      <c r="B217" s="688"/>
      <c r="C217" s="689"/>
      <c r="D217" s="355"/>
      <c r="E217" s="355"/>
      <c r="F217" s="353"/>
      <c r="G217" s="354"/>
      <c r="H217" s="690"/>
      <c r="I217" s="691"/>
      <c r="J217" s="690"/>
      <c r="K217" s="691"/>
      <c r="L217" s="692"/>
      <c r="M217" s="692"/>
      <c r="O217" s="26"/>
      <c r="AF217" s="134">
        <v>9</v>
      </c>
    </row>
    <row r="218" spans="2:32" ht="32.1" customHeight="1" x14ac:dyDescent="0.15">
      <c r="B218" s="688"/>
      <c r="C218" s="689"/>
      <c r="D218" s="355"/>
      <c r="E218" s="355"/>
      <c r="F218" s="353"/>
      <c r="G218" s="354"/>
      <c r="H218" s="690"/>
      <c r="I218" s="691"/>
      <c r="J218" s="690"/>
      <c r="K218" s="691"/>
      <c r="L218" s="692"/>
      <c r="M218" s="692"/>
      <c r="O218" s="26"/>
      <c r="AF218" s="134">
        <v>10</v>
      </c>
    </row>
    <row r="219" spans="2:32" ht="32.1" customHeight="1" x14ac:dyDescent="0.15">
      <c r="B219" s="688"/>
      <c r="C219" s="689"/>
      <c r="D219" s="355"/>
      <c r="E219" s="355"/>
      <c r="F219" s="353"/>
      <c r="G219" s="354"/>
      <c r="H219" s="690"/>
      <c r="I219" s="691"/>
      <c r="J219" s="690"/>
      <c r="K219" s="691"/>
      <c r="L219" s="692"/>
      <c r="M219" s="692"/>
      <c r="O219" s="26"/>
      <c r="AF219" s="134">
        <v>11</v>
      </c>
    </row>
    <row r="220" spans="2:32" ht="32.1" customHeight="1" x14ac:dyDescent="0.15">
      <c r="B220" s="688"/>
      <c r="C220" s="689"/>
      <c r="D220" s="355"/>
      <c r="E220" s="355"/>
      <c r="F220" s="353"/>
      <c r="G220" s="354"/>
      <c r="H220" s="690"/>
      <c r="I220" s="691"/>
      <c r="J220" s="690"/>
      <c r="K220" s="691"/>
      <c r="L220" s="692"/>
      <c r="M220" s="692"/>
      <c r="O220" s="26"/>
      <c r="AF220" s="134">
        <v>12</v>
      </c>
    </row>
    <row r="221" spans="2:32" ht="32.1" customHeight="1" x14ac:dyDescent="0.15">
      <c r="B221" s="688"/>
      <c r="C221" s="689"/>
      <c r="D221" s="355"/>
      <c r="E221" s="355"/>
      <c r="F221" s="353"/>
      <c r="G221" s="354"/>
      <c r="H221" s="690"/>
      <c r="I221" s="691"/>
      <c r="J221" s="690"/>
      <c r="K221" s="691"/>
      <c r="L221" s="692"/>
      <c r="M221" s="692"/>
      <c r="O221" s="26"/>
      <c r="AF221" s="134">
        <v>13</v>
      </c>
    </row>
    <row r="222" spans="2:32" ht="32.1" customHeight="1" x14ac:dyDescent="0.15">
      <c r="B222" s="688"/>
      <c r="C222" s="689"/>
      <c r="D222" s="355"/>
      <c r="E222" s="355"/>
      <c r="F222" s="353"/>
      <c r="G222" s="354"/>
      <c r="H222" s="690"/>
      <c r="I222" s="691"/>
      <c r="J222" s="690"/>
      <c r="K222" s="691"/>
      <c r="L222" s="692"/>
      <c r="M222" s="692"/>
      <c r="O222" s="26"/>
      <c r="AF222" s="134">
        <v>14</v>
      </c>
    </row>
    <row r="223" spans="2:32" ht="32.1" customHeight="1" x14ac:dyDescent="0.15">
      <c r="B223" s="688"/>
      <c r="C223" s="689"/>
      <c r="D223" s="355"/>
      <c r="E223" s="355"/>
      <c r="F223" s="353"/>
      <c r="G223" s="354"/>
      <c r="H223" s="690"/>
      <c r="I223" s="691"/>
      <c r="J223" s="690"/>
      <c r="K223" s="691"/>
      <c r="L223" s="692"/>
      <c r="M223" s="692"/>
      <c r="O223" s="26"/>
      <c r="AF223" s="134">
        <v>15</v>
      </c>
    </row>
    <row r="224" spans="2:32" ht="32.1" hidden="1" customHeight="1" outlineLevel="1" x14ac:dyDescent="0.15">
      <c r="B224" s="688"/>
      <c r="C224" s="689"/>
      <c r="D224" s="355"/>
      <c r="E224" s="355"/>
      <c r="F224" s="353"/>
      <c r="G224" s="354"/>
      <c r="H224" s="690"/>
      <c r="I224" s="691"/>
      <c r="J224" s="690"/>
      <c r="K224" s="691"/>
      <c r="L224" s="692"/>
      <c r="M224" s="692"/>
      <c r="O224" s="26"/>
      <c r="AF224" s="134">
        <v>16</v>
      </c>
    </row>
    <row r="225" spans="2:32" ht="32.1" hidden="1" customHeight="1" outlineLevel="1" x14ac:dyDescent="0.15">
      <c r="B225" s="688"/>
      <c r="C225" s="689"/>
      <c r="D225" s="355"/>
      <c r="E225" s="355"/>
      <c r="F225" s="353"/>
      <c r="G225" s="354"/>
      <c r="H225" s="690"/>
      <c r="I225" s="691"/>
      <c r="J225" s="690"/>
      <c r="K225" s="691"/>
      <c r="L225" s="692"/>
      <c r="M225" s="692"/>
      <c r="O225" s="26"/>
      <c r="AF225" s="134">
        <v>17</v>
      </c>
    </row>
    <row r="226" spans="2:32" ht="32.1" hidden="1" customHeight="1" outlineLevel="1" x14ac:dyDescent="0.15">
      <c r="B226" s="688"/>
      <c r="C226" s="689"/>
      <c r="D226" s="355"/>
      <c r="E226" s="355"/>
      <c r="F226" s="353"/>
      <c r="G226" s="354"/>
      <c r="H226" s="690"/>
      <c r="I226" s="691"/>
      <c r="J226" s="690"/>
      <c r="K226" s="691"/>
      <c r="L226" s="692"/>
      <c r="M226" s="692"/>
      <c r="O226" s="26"/>
      <c r="AF226" s="134">
        <v>18</v>
      </c>
    </row>
    <row r="227" spans="2:32" ht="32.1" hidden="1" customHeight="1" outlineLevel="1" x14ac:dyDescent="0.15">
      <c r="B227" s="688"/>
      <c r="C227" s="689"/>
      <c r="D227" s="355"/>
      <c r="E227" s="355"/>
      <c r="F227" s="353"/>
      <c r="G227" s="354"/>
      <c r="H227" s="690"/>
      <c r="I227" s="691"/>
      <c r="J227" s="690"/>
      <c r="K227" s="691"/>
      <c r="L227" s="692"/>
      <c r="M227" s="692"/>
      <c r="O227" s="26"/>
      <c r="AF227" s="134">
        <v>19</v>
      </c>
    </row>
    <row r="228" spans="2:32" ht="32.1" hidden="1" customHeight="1" outlineLevel="1" x14ac:dyDescent="0.15">
      <c r="B228" s="688"/>
      <c r="C228" s="689"/>
      <c r="D228" s="355"/>
      <c r="E228" s="355"/>
      <c r="F228" s="353"/>
      <c r="G228" s="354"/>
      <c r="H228" s="690"/>
      <c r="I228" s="691"/>
      <c r="J228" s="690"/>
      <c r="K228" s="691"/>
      <c r="L228" s="692"/>
      <c r="M228" s="692"/>
      <c r="O228" s="26"/>
      <c r="AF228" s="134">
        <v>20</v>
      </c>
    </row>
    <row r="229" spans="2:32" ht="32.1" hidden="1" customHeight="1" outlineLevel="1" x14ac:dyDescent="0.15">
      <c r="B229" s="688"/>
      <c r="C229" s="689"/>
      <c r="D229" s="355"/>
      <c r="E229" s="355"/>
      <c r="F229" s="353"/>
      <c r="G229" s="354"/>
      <c r="H229" s="690"/>
      <c r="I229" s="691"/>
      <c r="J229" s="690"/>
      <c r="K229" s="691"/>
      <c r="L229" s="692"/>
      <c r="M229" s="692"/>
      <c r="O229" s="26"/>
      <c r="AF229" s="134">
        <v>21</v>
      </c>
    </row>
    <row r="230" spans="2:32" ht="32.1" hidden="1" customHeight="1" outlineLevel="1" x14ac:dyDescent="0.15">
      <c r="B230" s="688"/>
      <c r="C230" s="689"/>
      <c r="D230" s="355"/>
      <c r="E230" s="355"/>
      <c r="F230" s="353"/>
      <c r="G230" s="354"/>
      <c r="H230" s="690"/>
      <c r="I230" s="691"/>
      <c r="J230" s="690"/>
      <c r="K230" s="691"/>
      <c r="L230" s="692"/>
      <c r="M230" s="692"/>
      <c r="O230" s="26"/>
      <c r="AF230" s="134">
        <v>22</v>
      </c>
    </row>
    <row r="231" spans="2:32" ht="32.1" hidden="1" customHeight="1" outlineLevel="1" x14ac:dyDescent="0.15">
      <c r="B231" s="688"/>
      <c r="C231" s="689"/>
      <c r="D231" s="355"/>
      <c r="E231" s="355"/>
      <c r="F231" s="353"/>
      <c r="G231" s="354"/>
      <c r="H231" s="690"/>
      <c r="I231" s="691"/>
      <c r="J231" s="690"/>
      <c r="K231" s="691"/>
      <c r="L231" s="692"/>
      <c r="M231" s="692"/>
      <c r="O231" s="26"/>
      <c r="AF231" s="134">
        <v>23</v>
      </c>
    </row>
    <row r="232" spans="2:32" ht="32.1" hidden="1" customHeight="1" outlineLevel="1" x14ac:dyDescent="0.15">
      <c r="B232" s="688"/>
      <c r="C232" s="689"/>
      <c r="D232" s="355"/>
      <c r="E232" s="355"/>
      <c r="F232" s="353"/>
      <c r="G232" s="354"/>
      <c r="H232" s="690"/>
      <c r="I232" s="691"/>
      <c r="J232" s="690"/>
      <c r="K232" s="691"/>
      <c r="L232" s="692"/>
      <c r="M232" s="692"/>
      <c r="O232" s="26"/>
      <c r="AF232" s="134">
        <v>24</v>
      </c>
    </row>
    <row r="233" spans="2:32" ht="32.1" hidden="1" customHeight="1" outlineLevel="1" x14ac:dyDescent="0.15">
      <c r="B233" s="688"/>
      <c r="C233" s="689"/>
      <c r="D233" s="355"/>
      <c r="E233" s="355"/>
      <c r="F233" s="353"/>
      <c r="G233" s="354"/>
      <c r="H233" s="690"/>
      <c r="I233" s="691"/>
      <c r="J233" s="690"/>
      <c r="K233" s="691"/>
      <c r="L233" s="692"/>
      <c r="M233" s="692"/>
      <c r="O233" s="26"/>
      <c r="AF233" s="134">
        <v>25</v>
      </c>
    </row>
    <row r="234" spans="2:32" ht="32.1" hidden="1" customHeight="1" outlineLevel="1" x14ac:dyDescent="0.15">
      <c r="B234" s="688"/>
      <c r="C234" s="689"/>
      <c r="D234" s="355"/>
      <c r="E234" s="355"/>
      <c r="F234" s="353"/>
      <c r="G234" s="354"/>
      <c r="H234" s="690"/>
      <c r="I234" s="691"/>
      <c r="J234" s="690"/>
      <c r="K234" s="691"/>
      <c r="L234" s="692"/>
      <c r="M234" s="692"/>
      <c r="O234" s="26"/>
      <c r="AF234" s="134">
        <v>26</v>
      </c>
    </row>
    <row r="235" spans="2:32" ht="32.1" hidden="1" customHeight="1" outlineLevel="1" x14ac:dyDescent="0.15">
      <c r="B235" s="688"/>
      <c r="C235" s="689"/>
      <c r="D235" s="355"/>
      <c r="E235" s="355"/>
      <c r="F235" s="353"/>
      <c r="G235" s="354"/>
      <c r="H235" s="690"/>
      <c r="I235" s="691"/>
      <c r="J235" s="690"/>
      <c r="K235" s="691"/>
      <c r="L235" s="692"/>
      <c r="M235" s="692"/>
      <c r="O235" s="26"/>
      <c r="AF235" s="134">
        <v>27</v>
      </c>
    </row>
    <row r="236" spans="2:32" ht="32.1" hidden="1" customHeight="1" outlineLevel="1" x14ac:dyDescent="0.15">
      <c r="B236" s="688"/>
      <c r="C236" s="689"/>
      <c r="D236" s="355"/>
      <c r="E236" s="355"/>
      <c r="F236" s="353"/>
      <c r="G236" s="354"/>
      <c r="H236" s="690"/>
      <c r="I236" s="691"/>
      <c r="J236" s="690"/>
      <c r="K236" s="691"/>
      <c r="L236" s="692"/>
      <c r="M236" s="692"/>
      <c r="O236" s="26"/>
      <c r="AF236" s="134">
        <v>28</v>
      </c>
    </row>
    <row r="237" spans="2:32" ht="32.1" hidden="1" customHeight="1" outlineLevel="1" x14ac:dyDescent="0.15">
      <c r="B237" s="688"/>
      <c r="C237" s="689"/>
      <c r="D237" s="355"/>
      <c r="E237" s="355"/>
      <c r="F237" s="353"/>
      <c r="G237" s="354"/>
      <c r="H237" s="690"/>
      <c r="I237" s="691"/>
      <c r="J237" s="690"/>
      <c r="K237" s="691"/>
      <c r="L237" s="692"/>
      <c r="M237" s="692"/>
      <c r="O237" s="26"/>
      <c r="AF237" s="134">
        <v>29</v>
      </c>
    </row>
    <row r="238" spans="2:32" ht="32.1" hidden="1" customHeight="1" outlineLevel="1" x14ac:dyDescent="0.15">
      <c r="B238" s="688"/>
      <c r="C238" s="689"/>
      <c r="D238" s="355"/>
      <c r="E238" s="355"/>
      <c r="F238" s="353"/>
      <c r="G238" s="354"/>
      <c r="H238" s="690"/>
      <c r="I238" s="691"/>
      <c r="J238" s="690"/>
      <c r="K238" s="691"/>
      <c r="L238" s="692"/>
      <c r="M238" s="692"/>
      <c r="O238" s="26"/>
      <c r="AF238" s="134">
        <v>30</v>
      </c>
    </row>
    <row r="239" spans="2:32" collapsed="1" x14ac:dyDescent="0.15">
      <c r="B239" s="138" t="s">
        <v>68</v>
      </c>
      <c r="C239" s="699" t="s">
        <v>67</v>
      </c>
      <c r="D239" s="699"/>
      <c r="E239" s="699"/>
      <c r="F239" s="699"/>
      <c r="G239" s="699"/>
      <c r="H239" s="699"/>
      <c r="I239" s="699"/>
      <c r="J239" s="699"/>
      <c r="K239" s="699"/>
      <c r="L239" s="699"/>
      <c r="M239" s="699"/>
      <c r="O239" s="26"/>
      <c r="AF239" s="134">
        <v>99</v>
      </c>
    </row>
    <row r="240" spans="2:32" x14ac:dyDescent="0.15">
      <c r="B240" s="18"/>
      <c r="C240" s="700"/>
      <c r="D240" s="700"/>
      <c r="E240" s="700"/>
      <c r="F240" s="700"/>
      <c r="G240" s="700"/>
      <c r="H240" s="700"/>
      <c r="I240" s="700"/>
      <c r="J240" s="700"/>
      <c r="K240" s="700"/>
      <c r="L240" s="700"/>
      <c r="M240" s="700"/>
      <c r="O240" s="26"/>
      <c r="AF240" s="134">
        <v>99</v>
      </c>
    </row>
    <row r="241" spans="2:35" x14ac:dyDescent="0.15">
      <c r="B241" s="22"/>
      <c r="C241" s="700"/>
      <c r="D241" s="700"/>
      <c r="E241" s="700"/>
      <c r="F241" s="700"/>
      <c r="G241" s="700"/>
      <c r="H241" s="700"/>
      <c r="I241" s="700"/>
      <c r="J241" s="700"/>
      <c r="K241" s="700"/>
      <c r="L241" s="700"/>
      <c r="M241" s="700"/>
      <c r="O241" s="26"/>
      <c r="AF241" s="134">
        <v>99</v>
      </c>
    </row>
    <row r="242" spans="2:35" x14ac:dyDescent="0.15">
      <c r="B242" s="22"/>
      <c r="C242" s="700"/>
      <c r="D242" s="700"/>
      <c r="E242" s="700"/>
      <c r="F242" s="700"/>
      <c r="G242" s="700"/>
      <c r="H242" s="700"/>
      <c r="I242" s="700"/>
      <c r="J242" s="700"/>
      <c r="K242" s="700"/>
      <c r="L242" s="700"/>
      <c r="M242" s="700"/>
      <c r="O242" s="26"/>
      <c r="AF242" s="134">
        <v>99</v>
      </c>
    </row>
    <row r="243" spans="2:35" x14ac:dyDescent="0.15">
      <c r="B243" s="18"/>
      <c r="C243" s="700"/>
      <c r="D243" s="700"/>
      <c r="E243" s="700"/>
      <c r="F243" s="700"/>
      <c r="G243" s="700"/>
      <c r="H243" s="700"/>
      <c r="I243" s="700"/>
      <c r="J243" s="700"/>
      <c r="K243" s="700"/>
      <c r="L243" s="700"/>
      <c r="M243" s="700"/>
      <c r="O243" s="26"/>
      <c r="AF243" s="134">
        <v>99</v>
      </c>
    </row>
    <row r="244" spans="2:35" x14ac:dyDescent="0.15">
      <c r="C244" s="700"/>
      <c r="D244" s="700"/>
      <c r="E244" s="700"/>
      <c r="F244" s="700"/>
      <c r="G244" s="700"/>
      <c r="H244" s="700"/>
      <c r="I244" s="700"/>
      <c r="J244" s="700"/>
      <c r="K244" s="700"/>
      <c r="L244" s="700"/>
      <c r="M244" s="700"/>
      <c r="O244" s="26"/>
      <c r="AF244" s="134">
        <v>99</v>
      </c>
    </row>
    <row r="255" spans="2:35" x14ac:dyDescent="0.15">
      <c r="AG255" s="114"/>
      <c r="AH255" s="114"/>
      <c r="AI255" s="114"/>
    </row>
    <row r="256" spans="2:35" x14ac:dyDescent="0.15">
      <c r="AG256" s="114"/>
      <c r="AH256" s="114"/>
      <c r="AI256" s="114"/>
    </row>
  </sheetData>
  <sheetProtection algorithmName="SHA-512" hashValue="n6LoScMTi5tdU5mO4qVOG7JnFsvjnEiSVv9CD7x9/ZNLJKp+EIPuoAKdLTPx7GWLXQ7s6p7r48P/DaLzjtP94w==" saltValue="wW25gcISPD3f91QdPqnECw==" spinCount="100000" sheet="1" objects="1" formatRows="0" selectLockedCells="1"/>
  <mergeCells count="674">
    <mergeCell ref="P1:AL4"/>
    <mergeCell ref="B20:C20"/>
    <mergeCell ref="H20:I20"/>
    <mergeCell ref="J20:K20"/>
    <mergeCell ref="L20:M20"/>
    <mergeCell ref="B19:C19"/>
    <mergeCell ref="H19:I19"/>
    <mergeCell ref="J19:K19"/>
    <mergeCell ref="L19:M19"/>
    <mergeCell ref="B18:C18"/>
    <mergeCell ref="H18:I18"/>
    <mergeCell ref="J18:K18"/>
    <mergeCell ref="L18:M18"/>
    <mergeCell ref="F15:F16"/>
    <mergeCell ref="L17:M17"/>
    <mergeCell ref="B2:C2"/>
    <mergeCell ref="F2:G2"/>
    <mergeCell ref="H2:J2"/>
    <mergeCell ref="G15:G16"/>
    <mergeCell ref="H15:I16"/>
    <mergeCell ref="J15:K16"/>
    <mergeCell ref="B17:C17"/>
    <mergeCell ref="H17:I17"/>
    <mergeCell ref="J17:K17"/>
    <mergeCell ref="J6:L6"/>
    <mergeCell ref="B10:M10"/>
    <mergeCell ref="B11:M11"/>
    <mergeCell ref="G12:M12"/>
    <mergeCell ref="B13:C16"/>
    <mergeCell ref="D13:D16"/>
    <mergeCell ref="E13:E16"/>
    <mergeCell ref="F13:K14"/>
    <mergeCell ref="L13:M16"/>
    <mergeCell ref="B21:C21"/>
    <mergeCell ref="H21:I21"/>
    <mergeCell ref="J21:K21"/>
    <mergeCell ref="L21:M21"/>
    <mergeCell ref="B22:C22"/>
    <mergeCell ref="H22:I22"/>
    <mergeCell ref="J22:K22"/>
    <mergeCell ref="L22:M22"/>
    <mergeCell ref="B23:C23"/>
    <mergeCell ref="H23:I23"/>
    <mergeCell ref="J23:K23"/>
    <mergeCell ref="L23:M23"/>
    <mergeCell ref="B29:C29"/>
    <mergeCell ref="H29:I29"/>
    <mergeCell ref="J29:K29"/>
    <mergeCell ref="L29:M29"/>
    <mergeCell ref="B30:C30"/>
    <mergeCell ref="H30:I30"/>
    <mergeCell ref="J30:K30"/>
    <mergeCell ref="L30:M30"/>
    <mergeCell ref="B26:C26"/>
    <mergeCell ref="H26:I26"/>
    <mergeCell ref="J26:K26"/>
    <mergeCell ref="L26:M26"/>
    <mergeCell ref="B27:C27"/>
    <mergeCell ref="H27:I27"/>
    <mergeCell ref="J27:K27"/>
    <mergeCell ref="L27:M27"/>
    <mergeCell ref="B28:C28"/>
    <mergeCell ref="H28:I28"/>
    <mergeCell ref="J28:K28"/>
    <mergeCell ref="L28:M28"/>
    <mergeCell ref="B24:C24"/>
    <mergeCell ref="H24:I24"/>
    <mergeCell ref="J24:K24"/>
    <mergeCell ref="L24:M24"/>
    <mergeCell ref="B25:C25"/>
    <mergeCell ref="H25:I25"/>
    <mergeCell ref="J25:K25"/>
    <mergeCell ref="L25:M25"/>
    <mergeCell ref="B40:C40"/>
    <mergeCell ref="H40:I40"/>
    <mergeCell ref="J40:K40"/>
    <mergeCell ref="L40:M40"/>
    <mergeCell ref="B36:C36"/>
    <mergeCell ref="H36:I36"/>
    <mergeCell ref="J36:K36"/>
    <mergeCell ref="L36:M36"/>
    <mergeCell ref="B37:C37"/>
    <mergeCell ref="H37:I37"/>
    <mergeCell ref="J37:K37"/>
    <mergeCell ref="L37:M37"/>
    <mergeCell ref="B38:C38"/>
    <mergeCell ref="H38:I38"/>
    <mergeCell ref="J38:K38"/>
    <mergeCell ref="L38:M38"/>
    <mergeCell ref="B39:C39"/>
    <mergeCell ref="H39:I39"/>
    <mergeCell ref="J39:K39"/>
    <mergeCell ref="L39:M39"/>
    <mergeCell ref="B31:C31"/>
    <mergeCell ref="H31:I31"/>
    <mergeCell ref="J31:K31"/>
    <mergeCell ref="L31:M31"/>
    <mergeCell ref="B34:C34"/>
    <mergeCell ref="H34:I34"/>
    <mergeCell ref="J34:K34"/>
    <mergeCell ref="L34:M34"/>
    <mergeCell ref="B35:C35"/>
    <mergeCell ref="H35:I35"/>
    <mergeCell ref="J35:K35"/>
    <mergeCell ref="L35:M35"/>
    <mergeCell ref="B33:C33"/>
    <mergeCell ref="H33:I33"/>
    <mergeCell ref="J33:K33"/>
    <mergeCell ref="L33:M33"/>
    <mergeCell ref="B32:C32"/>
    <mergeCell ref="H32:I32"/>
    <mergeCell ref="J32:K32"/>
    <mergeCell ref="L32:M32"/>
    <mergeCell ref="L44:M44"/>
    <mergeCell ref="B45:C45"/>
    <mergeCell ref="H45:I45"/>
    <mergeCell ref="J45:K45"/>
    <mergeCell ref="L45:M45"/>
    <mergeCell ref="B41:C41"/>
    <mergeCell ref="H41:I41"/>
    <mergeCell ref="J41:K41"/>
    <mergeCell ref="L41:M41"/>
    <mergeCell ref="B42:C42"/>
    <mergeCell ref="H42:I42"/>
    <mergeCell ref="J42:K42"/>
    <mergeCell ref="L42:M42"/>
    <mergeCell ref="B43:C43"/>
    <mergeCell ref="H43:I43"/>
    <mergeCell ref="J43:K43"/>
    <mergeCell ref="L43:M43"/>
    <mergeCell ref="B44:C44"/>
    <mergeCell ref="H44:I44"/>
    <mergeCell ref="J44:K44"/>
    <mergeCell ref="B58:M58"/>
    <mergeCell ref="B59:M59"/>
    <mergeCell ref="G60:M60"/>
    <mergeCell ref="B46:C46"/>
    <mergeCell ref="H46:I46"/>
    <mergeCell ref="J46:K46"/>
    <mergeCell ref="L46:M46"/>
    <mergeCell ref="C47:M52"/>
    <mergeCell ref="J54:L54"/>
    <mergeCell ref="B67:C67"/>
    <mergeCell ref="H67:I67"/>
    <mergeCell ref="J67:K67"/>
    <mergeCell ref="L67:M67"/>
    <mergeCell ref="H63:I64"/>
    <mergeCell ref="J63:K64"/>
    <mergeCell ref="B65:C65"/>
    <mergeCell ref="H65:I65"/>
    <mergeCell ref="J65:K65"/>
    <mergeCell ref="L65:M65"/>
    <mergeCell ref="B61:C64"/>
    <mergeCell ref="D61:D64"/>
    <mergeCell ref="E61:E64"/>
    <mergeCell ref="F61:K62"/>
    <mergeCell ref="L61:M64"/>
    <mergeCell ref="F63:F64"/>
    <mergeCell ref="G63:G64"/>
    <mergeCell ref="B66:C66"/>
    <mergeCell ref="H66:I66"/>
    <mergeCell ref="J66:K66"/>
    <mergeCell ref="L66:M66"/>
    <mergeCell ref="B73:C73"/>
    <mergeCell ref="H73:I73"/>
    <mergeCell ref="J73:K73"/>
    <mergeCell ref="L73:M73"/>
    <mergeCell ref="B70:C70"/>
    <mergeCell ref="H70:I70"/>
    <mergeCell ref="J70:K70"/>
    <mergeCell ref="L70:M70"/>
    <mergeCell ref="B71:C71"/>
    <mergeCell ref="H71:I71"/>
    <mergeCell ref="J71:K71"/>
    <mergeCell ref="L71:M71"/>
    <mergeCell ref="B68:C68"/>
    <mergeCell ref="H68:I68"/>
    <mergeCell ref="J68:K68"/>
    <mergeCell ref="L68:M68"/>
    <mergeCell ref="B69:C69"/>
    <mergeCell ref="H69:I69"/>
    <mergeCell ref="J69:K69"/>
    <mergeCell ref="L69:M69"/>
    <mergeCell ref="B78:C78"/>
    <mergeCell ref="H78:I78"/>
    <mergeCell ref="J78:K78"/>
    <mergeCell ref="L78:M78"/>
    <mergeCell ref="B74:C74"/>
    <mergeCell ref="H74:I74"/>
    <mergeCell ref="J74:K74"/>
    <mergeCell ref="L74:M74"/>
    <mergeCell ref="B75:C75"/>
    <mergeCell ref="H75:I75"/>
    <mergeCell ref="J75:K75"/>
    <mergeCell ref="L75:M75"/>
    <mergeCell ref="B72:C72"/>
    <mergeCell ref="H72:I72"/>
    <mergeCell ref="J72:K72"/>
    <mergeCell ref="L72:M72"/>
    <mergeCell ref="B79:C79"/>
    <mergeCell ref="H79:I79"/>
    <mergeCell ref="J79:K79"/>
    <mergeCell ref="L79:M79"/>
    <mergeCell ref="B76:C76"/>
    <mergeCell ref="H76:I76"/>
    <mergeCell ref="J76:K76"/>
    <mergeCell ref="L76:M76"/>
    <mergeCell ref="B77:C77"/>
    <mergeCell ref="H77:I77"/>
    <mergeCell ref="J77:K77"/>
    <mergeCell ref="L77:M77"/>
    <mergeCell ref="B85:C85"/>
    <mergeCell ref="H85:I85"/>
    <mergeCell ref="J85:K85"/>
    <mergeCell ref="L85:M85"/>
    <mergeCell ref="B82:C82"/>
    <mergeCell ref="H82:I82"/>
    <mergeCell ref="J82:K82"/>
    <mergeCell ref="L82:M82"/>
    <mergeCell ref="B83:C83"/>
    <mergeCell ref="H83:I83"/>
    <mergeCell ref="J83:K83"/>
    <mergeCell ref="L83:M83"/>
    <mergeCell ref="B80:C80"/>
    <mergeCell ref="H80:I80"/>
    <mergeCell ref="J80:K80"/>
    <mergeCell ref="L80:M80"/>
    <mergeCell ref="B81:C81"/>
    <mergeCell ref="H81:I81"/>
    <mergeCell ref="J81:K81"/>
    <mergeCell ref="L81:M81"/>
    <mergeCell ref="B90:C90"/>
    <mergeCell ref="H90:I90"/>
    <mergeCell ref="J90:K90"/>
    <mergeCell ref="L90:M90"/>
    <mergeCell ref="B86:C86"/>
    <mergeCell ref="H86:I86"/>
    <mergeCell ref="J86:K86"/>
    <mergeCell ref="L86:M86"/>
    <mergeCell ref="B87:C87"/>
    <mergeCell ref="H87:I87"/>
    <mergeCell ref="J87:K87"/>
    <mergeCell ref="L87:M87"/>
    <mergeCell ref="B84:C84"/>
    <mergeCell ref="H84:I84"/>
    <mergeCell ref="J84:K84"/>
    <mergeCell ref="L84:M84"/>
    <mergeCell ref="J111:K112"/>
    <mergeCell ref="B91:C91"/>
    <mergeCell ref="H91:I91"/>
    <mergeCell ref="J91:K91"/>
    <mergeCell ref="L91:M91"/>
    <mergeCell ref="B88:C88"/>
    <mergeCell ref="H88:I88"/>
    <mergeCell ref="J88:K88"/>
    <mergeCell ref="L88:M88"/>
    <mergeCell ref="B89:C89"/>
    <mergeCell ref="H89:I89"/>
    <mergeCell ref="J89:K89"/>
    <mergeCell ref="L89:M89"/>
    <mergeCell ref="B92:C92"/>
    <mergeCell ref="H92:I92"/>
    <mergeCell ref="J92:K92"/>
    <mergeCell ref="L92:M92"/>
    <mergeCell ref="B93:C93"/>
    <mergeCell ref="H93:I93"/>
    <mergeCell ref="J93:K93"/>
    <mergeCell ref="L93:M93"/>
    <mergeCell ref="B106:M106"/>
    <mergeCell ref="B114:C114"/>
    <mergeCell ref="H114:I114"/>
    <mergeCell ref="J114:K114"/>
    <mergeCell ref="L114:M114"/>
    <mergeCell ref="B115:C115"/>
    <mergeCell ref="H115:I115"/>
    <mergeCell ref="J115:K115"/>
    <mergeCell ref="L115:M115"/>
    <mergeCell ref="B94:C94"/>
    <mergeCell ref="H94:I94"/>
    <mergeCell ref="J94:K94"/>
    <mergeCell ref="L94:M94"/>
    <mergeCell ref="C95:M100"/>
    <mergeCell ref="J102:L102"/>
    <mergeCell ref="B107:M107"/>
    <mergeCell ref="G108:M108"/>
    <mergeCell ref="B109:C112"/>
    <mergeCell ref="D109:D112"/>
    <mergeCell ref="E109:E112"/>
    <mergeCell ref="F109:K110"/>
    <mergeCell ref="L109:M112"/>
    <mergeCell ref="F111:F112"/>
    <mergeCell ref="G111:G112"/>
    <mergeCell ref="H111:I112"/>
    <mergeCell ref="B121:C121"/>
    <mergeCell ref="H121:I121"/>
    <mergeCell ref="J121:K121"/>
    <mergeCell ref="L121:M121"/>
    <mergeCell ref="B118:C118"/>
    <mergeCell ref="H118:I118"/>
    <mergeCell ref="J118:K118"/>
    <mergeCell ref="L118:M118"/>
    <mergeCell ref="B116:C116"/>
    <mergeCell ref="H116:I116"/>
    <mergeCell ref="J116:K116"/>
    <mergeCell ref="L116:M116"/>
    <mergeCell ref="B117:C117"/>
    <mergeCell ref="H117:I117"/>
    <mergeCell ref="J117:K117"/>
    <mergeCell ref="L117:M117"/>
    <mergeCell ref="B127:C127"/>
    <mergeCell ref="H127:I127"/>
    <mergeCell ref="J127:K127"/>
    <mergeCell ref="L127:M127"/>
    <mergeCell ref="B124:C124"/>
    <mergeCell ref="H124:I124"/>
    <mergeCell ref="J124:K124"/>
    <mergeCell ref="L124:M124"/>
    <mergeCell ref="B113:C113"/>
    <mergeCell ref="H113:I113"/>
    <mergeCell ref="J113:K113"/>
    <mergeCell ref="L113:M113"/>
    <mergeCell ref="B122:C122"/>
    <mergeCell ref="H122:I122"/>
    <mergeCell ref="J122:K122"/>
    <mergeCell ref="L122:M122"/>
    <mergeCell ref="B123:C123"/>
    <mergeCell ref="H123:I123"/>
    <mergeCell ref="J123:K123"/>
    <mergeCell ref="L123:M123"/>
    <mergeCell ref="B120:C120"/>
    <mergeCell ref="H120:I120"/>
    <mergeCell ref="J120:K120"/>
    <mergeCell ref="L120:M120"/>
    <mergeCell ref="B133:C133"/>
    <mergeCell ref="H133:I133"/>
    <mergeCell ref="J133:K133"/>
    <mergeCell ref="L133:M133"/>
    <mergeCell ref="B130:C130"/>
    <mergeCell ref="H130:I130"/>
    <mergeCell ref="J130:K130"/>
    <mergeCell ref="L130:M130"/>
    <mergeCell ref="B119:C119"/>
    <mergeCell ref="H119:I119"/>
    <mergeCell ref="J119:K119"/>
    <mergeCell ref="L119:M119"/>
    <mergeCell ref="B128:C128"/>
    <mergeCell ref="H128:I128"/>
    <mergeCell ref="J128:K128"/>
    <mergeCell ref="L128:M128"/>
    <mergeCell ref="B129:C129"/>
    <mergeCell ref="H129:I129"/>
    <mergeCell ref="J129:K129"/>
    <mergeCell ref="L129:M129"/>
    <mergeCell ref="B126:C126"/>
    <mergeCell ref="H126:I126"/>
    <mergeCell ref="J126:K126"/>
    <mergeCell ref="L126:M126"/>
    <mergeCell ref="B139:C139"/>
    <mergeCell ref="H139:I139"/>
    <mergeCell ref="J139:K139"/>
    <mergeCell ref="L139:M139"/>
    <mergeCell ref="B136:C136"/>
    <mergeCell ref="H136:I136"/>
    <mergeCell ref="J136:K136"/>
    <mergeCell ref="L136:M136"/>
    <mergeCell ref="B125:C125"/>
    <mergeCell ref="H125:I125"/>
    <mergeCell ref="J125:K125"/>
    <mergeCell ref="L125:M125"/>
    <mergeCell ref="B134:C134"/>
    <mergeCell ref="H134:I134"/>
    <mergeCell ref="J134:K134"/>
    <mergeCell ref="L134:M134"/>
    <mergeCell ref="B135:C135"/>
    <mergeCell ref="H135:I135"/>
    <mergeCell ref="J135:K135"/>
    <mergeCell ref="L135:M135"/>
    <mergeCell ref="B132:C132"/>
    <mergeCell ref="H132:I132"/>
    <mergeCell ref="J132:K132"/>
    <mergeCell ref="L132:M132"/>
    <mergeCell ref="F157:K158"/>
    <mergeCell ref="L157:M160"/>
    <mergeCell ref="F159:F160"/>
    <mergeCell ref="G159:G160"/>
    <mergeCell ref="B142:C142"/>
    <mergeCell ref="H142:I142"/>
    <mergeCell ref="J142:K142"/>
    <mergeCell ref="L142:M142"/>
    <mergeCell ref="B131:C131"/>
    <mergeCell ref="H131:I131"/>
    <mergeCell ref="J131:K131"/>
    <mergeCell ref="L131:M131"/>
    <mergeCell ref="B140:C140"/>
    <mergeCell ref="H140:I140"/>
    <mergeCell ref="J140:K140"/>
    <mergeCell ref="L140:M140"/>
    <mergeCell ref="B141:C141"/>
    <mergeCell ref="H141:I141"/>
    <mergeCell ref="J141:K141"/>
    <mergeCell ref="L141:M141"/>
    <mergeCell ref="B138:C138"/>
    <mergeCell ref="H138:I138"/>
    <mergeCell ref="J138:K138"/>
    <mergeCell ref="L138:M138"/>
    <mergeCell ref="J165:K165"/>
    <mergeCell ref="L165:M165"/>
    <mergeCell ref="B162:C162"/>
    <mergeCell ref="H162:I162"/>
    <mergeCell ref="J162:K162"/>
    <mergeCell ref="L162:M162"/>
    <mergeCell ref="B163:C163"/>
    <mergeCell ref="H163:I163"/>
    <mergeCell ref="B137:C137"/>
    <mergeCell ref="H137:I137"/>
    <mergeCell ref="J137:K137"/>
    <mergeCell ref="L137:M137"/>
    <mergeCell ref="H159:I160"/>
    <mergeCell ref="J159:K160"/>
    <mergeCell ref="B161:C161"/>
    <mergeCell ref="H161:I161"/>
    <mergeCell ref="J161:K161"/>
    <mergeCell ref="L161:M161"/>
    <mergeCell ref="B154:M154"/>
    <mergeCell ref="B155:M155"/>
    <mergeCell ref="G156:M156"/>
    <mergeCell ref="B157:C160"/>
    <mergeCell ref="D157:D160"/>
    <mergeCell ref="E157:E160"/>
    <mergeCell ref="J171:K171"/>
    <mergeCell ref="L171:M171"/>
    <mergeCell ref="B168:C168"/>
    <mergeCell ref="H168:I168"/>
    <mergeCell ref="J168:K168"/>
    <mergeCell ref="L168:M168"/>
    <mergeCell ref="B169:C169"/>
    <mergeCell ref="H169:I169"/>
    <mergeCell ref="C143:M148"/>
    <mergeCell ref="J150:L150"/>
    <mergeCell ref="B166:C166"/>
    <mergeCell ref="H166:I166"/>
    <mergeCell ref="J166:K166"/>
    <mergeCell ref="L166:M166"/>
    <mergeCell ref="B167:C167"/>
    <mergeCell ref="H167:I167"/>
    <mergeCell ref="J167:K167"/>
    <mergeCell ref="L167:M167"/>
    <mergeCell ref="B164:C164"/>
    <mergeCell ref="H164:I164"/>
    <mergeCell ref="J164:K164"/>
    <mergeCell ref="L164:M164"/>
    <mergeCell ref="B165:C165"/>
    <mergeCell ref="H165:I165"/>
    <mergeCell ref="J177:K177"/>
    <mergeCell ref="L177:M177"/>
    <mergeCell ref="B174:C174"/>
    <mergeCell ref="H174:I174"/>
    <mergeCell ref="J174:K174"/>
    <mergeCell ref="L174:M174"/>
    <mergeCell ref="B175:C175"/>
    <mergeCell ref="H175:I175"/>
    <mergeCell ref="J163:K163"/>
    <mergeCell ref="L163:M163"/>
    <mergeCell ref="B172:C172"/>
    <mergeCell ref="H172:I172"/>
    <mergeCell ref="J172:K172"/>
    <mergeCell ref="L172:M172"/>
    <mergeCell ref="B173:C173"/>
    <mergeCell ref="H173:I173"/>
    <mergeCell ref="J173:K173"/>
    <mergeCell ref="L173:M173"/>
    <mergeCell ref="B170:C170"/>
    <mergeCell ref="H170:I170"/>
    <mergeCell ref="J170:K170"/>
    <mergeCell ref="L170:M170"/>
    <mergeCell ref="B171:C171"/>
    <mergeCell ref="H171:I171"/>
    <mergeCell ref="J183:K183"/>
    <mergeCell ref="L183:M183"/>
    <mergeCell ref="B180:C180"/>
    <mergeCell ref="H180:I180"/>
    <mergeCell ref="J180:K180"/>
    <mergeCell ref="L180:M180"/>
    <mergeCell ref="B181:C181"/>
    <mergeCell ref="H181:I181"/>
    <mergeCell ref="J169:K169"/>
    <mergeCell ref="L169:M169"/>
    <mergeCell ref="B178:C178"/>
    <mergeCell ref="H178:I178"/>
    <mergeCell ref="J178:K178"/>
    <mergeCell ref="L178:M178"/>
    <mergeCell ref="B179:C179"/>
    <mergeCell ref="H179:I179"/>
    <mergeCell ref="J179:K179"/>
    <mergeCell ref="L179:M179"/>
    <mergeCell ref="B176:C176"/>
    <mergeCell ref="H176:I176"/>
    <mergeCell ref="J176:K176"/>
    <mergeCell ref="L176:M176"/>
    <mergeCell ref="B177:C177"/>
    <mergeCell ref="H177:I177"/>
    <mergeCell ref="B186:C186"/>
    <mergeCell ref="H186:I186"/>
    <mergeCell ref="J186:K186"/>
    <mergeCell ref="L186:M186"/>
    <mergeCell ref="B187:C187"/>
    <mergeCell ref="H187:I187"/>
    <mergeCell ref="J187:K187"/>
    <mergeCell ref="L187:M187"/>
    <mergeCell ref="J175:K175"/>
    <mergeCell ref="L175:M175"/>
    <mergeCell ref="B184:C184"/>
    <mergeCell ref="H184:I184"/>
    <mergeCell ref="J184:K184"/>
    <mergeCell ref="L184:M184"/>
    <mergeCell ref="B185:C185"/>
    <mergeCell ref="H185:I185"/>
    <mergeCell ref="J185:K185"/>
    <mergeCell ref="L185:M185"/>
    <mergeCell ref="B182:C182"/>
    <mergeCell ref="H182:I182"/>
    <mergeCell ref="J182:K182"/>
    <mergeCell ref="L182:M182"/>
    <mergeCell ref="B183:C183"/>
    <mergeCell ref="H183:I183"/>
    <mergeCell ref="J211:K211"/>
    <mergeCell ref="L211:M211"/>
    <mergeCell ref="H207:I208"/>
    <mergeCell ref="J207:K208"/>
    <mergeCell ref="B209:C209"/>
    <mergeCell ref="H209:I209"/>
    <mergeCell ref="J209:K209"/>
    <mergeCell ref="L209:M209"/>
    <mergeCell ref="J181:K181"/>
    <mergeCell ref="L181:M181"/>
    <mergeCell ref="B190:C190"/>
    <mergeCell ref="H190:I190"/>
    <mergeCell ref="J190:K190"/>
    <mergeCell ref="L190:M190"/>
    <mergeCell ref="C191:M196"/>
    <mergeCell ref="J198:L198"/>
    <mergeCell ref="B188:C188"/>
    <mergeCell ref="H188:I188"/>
    <mergeCell ref="J188:K188"/>
    <mergeCell ref="L188:M188"/>
    <mergeCell ref="B189:C189"/>
    <mergeCell ref="H189:I189"/>
    <mergeCell ref="J189:K189"/>
    <mergeCell ref="L189:M189"/>
    <mergeCell ref="B214:C214"/>
    <mergeCell ref="H214:I214"/>
    <mergeCell ref="J214:K214"/>
    <mergeCell ref="L214:M214"/>
    <mergeCell ref="B215:C215"/>
    <mergeCell ref="H215:I215"/>
    <mergeCell ref="J215:K215"/>
    <mergeCell ref="L215:M215"/>
    <mergeCell ref="B202:M202"/>
    <mergeCell ref="B203:M203"/>
    <mergeCell ref="G204:M204"/>
    <mergeCell ref="B205:C208"/>
    <mergeCell ref="D205:D208"/>
    <mergeCell ref="E205:E208"/>
    <mergeCell ref="F205:K206"/>
    <mergeCell ref="L205:M208"/>
    <mergeCell ref="F207:F208"/>
    <mergeCell ref="G207:G208"/>
    <mergeCell ref="B210:C210"/>
    <mergeCell ref="H210:I210"/>
    <mergeCell ref="J210:K210"/>
    <mergeCell ref="L210:M210"/>
    <mergeCell ref="B211:C211"/>
    <mergeCell ref="H211:I211"/>
    <mergeCell ref="B219:C219"/>
    <mergeCell ref="H219:I219"/>
    <mergeCell ref="J219:K219"/>
    <mergeCell ref="L219:M219"/>
    <mergeCell ref="B216:C216"/>
    <mergeCell ref="H216:I216"/>
    <mergeCell ref="J216:K216"/>
    <mergeCell ref="L216:M216"/>
    <mergeCell ref="B217:C217"/>
    <mergeCell ref="H217:I217"/>
    <mergeCell ref="J217:K217"/>
    <mergeCell ref="L217:M217"/>
    <mergeCell ref="B224:C224"/>
    <mergeCell ref="H224:I224"/>
    <mergeCell ref="J224:K224"/>
    <mergeCell ref="L224:M224"/>
    <mergeCell ref="B225:C225"/>
    <mergeCell ref="H225:I225"/>
    <mergeCell ref="J225:K225"/>
    <mergeCell ref="L225:M225"/>
    <mergeCell ref="B212:C212"/>
    <mergeCell ref="H212:I212"/>
    <mergeCell ref="J212:K212"/>
    <mergeCell ref="L212:M212"/>
    <mergeCell ref="B213:C213"/>
    <mergeCell ref="H213:I213"/>
    <mergeCell ref="J213:K213"/>
    <mergeCell ref="L213:M213"/>
    <mergeCell ref="B222:C222"/>
    <mergeCell ref="H222:I222"/>
    <mergeCell ref="J222:K222"/>
    <mergeCell ref="L222:M222"/>
    <mergeCell ref="B218:C218"/>
    <mergeCell ref="H218:I218"/>
    <mergeCell ref="J218:K218"/>
    <mergeCell ref="L218:M218"/>
    <mergeCell ref="B223:C223"/>
    <mergeCell ref="H223:I223"/>
    <mergeCell ref="J223:K223"/>
    <mergeCell ref="L223:M223"/>
    <mergeCell ref="B220:C220"/>
    <mergeCell ref="H220:I220"/>
    <mergeCell ref="J220:K220"/>
    <mergeCell ref="L220:M220"/>
    <mergeCell ref="B221:C221"/>
    <mergeCell ref="H221:I221"/>
    <mergeCell ref="J221:K221"/>
    <mergeCell ref="L221:M221"/>
    <mergeCell ref="B230:C230"/>
    <mergeCell ref="H230:I230"/>
    <mergeCell ref="J230:K230"/>
    <mergeCell ref="L230:M230"/>
    <mergeCell ref="B231:C231"/>
    <mergeCell ref="H231:I231"/>
    <mergeCell ref="J231:K231"/>
    <mergeCell ref="L231:M231"/>
    <mergeCell ref="J233:K233"/>
    <mergeCell ref="L233:M233"/>
    <mergeCell ref="B228:C228"/>
    <mergeCell ref="H228:I228"/>
    <mergeCell ref="J228:K228"/>
    <mergeCell ref="L228:M228"/>
    <mergeCell ref="B229:C229"/>
    <mergeCell ref="H229:I229"/>
    <mergeCell ref="J229:K229"/>
    <mergeCell ref="L229:M229"/>
    <mergeCell ref="B226:C226"/>
    <mergeCell ref="H226:I226"/>
    <mergeCell ref="J226:K226"/>
    <mergeCell ref="L226:M226"/>
    <mergeCell ref="B227:C227"/>
    <mergeCell ref="H227:I227"/>
    <mergeCell ref="J227:K227"/>
    <mergeCell ref="L227:M227"/>
    <mergeCell ref="B238:C238"/>
    <mergeCell ref="H238:I238"/>
    <mergeCell ref="J238:K238"/>
    <mergeCell ref="L238:M238"/>
    <mergeCell ref="C239:M244"/>
    <mergeCell ref="B236:C236"/>
    <mergeCell ref="H236:I236"/>
    <mergeCell ref="J236:K236"/>
    <mergeCell ref="L236:M236"/>
    <mergeCell ref="B237:C237"/>
    <mergeCell ref="H237:I237"/>
    <mergeCell ref="J237:K237"/>
    <mergeCell ref="L237:M237"/>
    <mergeCell ref="B235:C235"/>
    <mergeCell ref="H235:I235"/>
    <mergeCell ref="J235:K235"/>
    <mergeCell ref="L235:M235"/>
    <mergeCell ref="B232:C232"/>
    <mergeCell ref="H232:I232"/>
    <mergeCell ref="J232:K232"/>
    <mergeCell ref="L232:M232"/>
    <mergeCell ref="B233:C233"/>
    <mergeCell ref="H233:I233"/>
    <mergeCell ref="B234:C234"/>
    <mergeCell ref="H234:I234"/>
    <mergeCell ref="J234:K234"/>
    <mergeCell ref="L234:M234"/>
  </mergeCells>
  <phoneticPr fontId="4"/>
  <conditionalFormatting sqref="P17:P46">
    <cfRule type="expression" dxfId="0" priority="1">
      <formula>$W17="○"</formula>
    </cfRule>
  </conditionalFormatting>
  <dataValidations count="7">
    <dataValidation type="list" imeMode="disabled" allowBlank="1" showInputMessage="1" showErrorMessage="1" sqref="G17:G46 G65:G94 G113:G142 G161:G190 G209:G238" xr:uid="{A3B060F8-37AB-454F-AB07-6B66531C3C9E}">
      <formula1>$AH$6:$AH$69</formula1>
    </dataValidation>
    <dataValidation imeMode="hiragana" allowBlank="1" showInputMessage="1" showErrorMessage="1" sqref="B17:D46 B65:D94 B113:D142 B161:D190 B209:D238" xr:uid="{DBAF2809-6C8F-4342-91B3-12F92A6944D0}"/>
    <dataValidation imeMode="fullKatakana" allowBlank="1" showInputMessage="1" showErrorMessage="1" sqref="E17:E46 E65:E94 E113:E142 E161:E190 E209:E238" xr:uid="{2BFAF1F5-FBD1-488E-9231-168074770808}"/>
    <dataValidation type="list" imeMode="disabled" allowBlank="1" showInputMessage="1" showErrorMessage="1" promptTitle="和暦" prompt="T：大正_x000a_S：昭和_x000a_H：平成" sqref="F17:F46 F65:F94 F113:F142 F161:F190 F209:F238" xr:uid="{B580D5AF-DC82-40C0-9249-7037ECC83E5E}">
      <formula1>$AG$6:$AG$8</formula1>
    </dataValidation>
    <dataValidation type="list" imeMode="disabled" allowBlank="1" showInputMessage="1" showErrorMessage="1" sqref="H17:I46 H65:I94 H113:I142 H161:I190 H209:I238" xr:uid="{4927D566-8C19-4E4D-9707-D29681D2087E}">
      <formula1>$AH$6:$AH$17</formula1>
    </dataValidation>
    <dataValidation type="list" imeMode="disabled" allowBlank="1" showInputMessage="1" showErrorMessage="1" sqref="J17:K46 J65:K94 J113:K142 J161:K190 J209:K238" xr:uid="{2C34ECEE-7D9C-4218-A7D0-4E69586CFA54}">
      <formula1>$AH$6:$AH$36</formula1>
    </dataValidation>
    <dataValidation type="list" imeMode="disabled" allowBlank="1" showInputMessage="1" showErrorMessage="1" promptTitle="性別" prompt="M：男性_x000a_F：女性" sqref="L17:M46 L65:M94 L113:M142 L161:M190 L209:M238" xr:uid="{F2F6C364-0430-44EF-81BA-60D871CF7EC9}">
      <formula1>$AI$6:$AI$7</formula1>
    </dataValidation>
  </dataValidations>
  <hyperlinks>
    <hyperlink ref="B2" location="'様式第１_別紙２（共同申請者用）'!E17" display="１社目▼" xr:uid="{D9D7E4E0-911E-4AAD-BF60-7D22A8F63035}"/>
    <hyperlink ref="D2" location="'⑦様式第１_別紙２（共同用）'!E65" display="２社目▼" xr:uid="{7D021EBA-8426-42F7-82FD-9846C102122C}"/>
    <hyperlink ref="E2" location="'⑦様式第１_別紙２（共同用）'!E113" display="３社目▼" xr:uid="{5C03841F-2484-4077-8844-2FCB2AAA6702}"/>
    <hyperlink ref="F2" location="'様式第１_別紙２（共同申請者用）'!E161" display="４社目▼" xr:uid="{5094CFFE-34CE-4AF1-925D-68707392351F}"/>
    <hyperlink ref="H2" location="'様式第１_別紙２（共同申請者用）'!E209" display="５社目▼" xr:uid="{253AE012-9586-4FD5-B888-A63508E31415}"/>
    <hyperlink ref="B2:C2" location="'⑦様式第１_別紙２（共同用）'!E17" display="１社目▼" xr:uid="{C78422DA-6472-4A66-826F-B6DFF13855D8}"/>
    <hyperlink ref="F2:G2" location="'⑦様式第１_別紙２（共同用）'!E161" display="４社目▼" xr:uid="{020AB3A6-8B35-432D-8AE5-6FA93A81560A}"/>
    <hyperlink ref="H2:J2" location="'⑦様式第１_別紙２（共同用）'!E209" display="５社目▼" xr:uid="{01713FFC-A770-4D25-885B-36D82A8E384D}"/>
  </hyperlinks>
  <pageMargins left="0.7" right="0.7" top="0.75" bottom="0.75" header="0.3" footer="0.3"/>
  <pageSetup paperSize="9" scale="99" fitToWidth="0" fitToHeight="0" orientation="portrait" horizontalDpi="1200" verticalDpi="1200" r:id="rId1"/>
  <rowBreaks count="4" manualBreakCount="4">
    <brk id="52" max="13" man="1"/>
    <brk id="100" max="13" man="1"/>
    <brk id="148" max="13" man="1"/>
    <brk id="196"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BA0A9-85F9-4B55-8163-EAC1F9013F7C}">
  <sheetPr codeName="Sheet11"/>
  <dimension ref="A1:B4"/>
  <sheetViews>
    <sheetView workbookViewId="0"/>
  </sheetViews>
  <sheetFormatPr defaultRowHeight="13.5" x14ac:dyDescent="0.15"/>
  <cols>
    <col min="1" max="1" width="11.625" bestFit="1" customWidth="1"/>
    <col min="2" max="2" width="9.5" bestFit="1" customWidth="1"/>
  </cols>
  <sheetData>
    <row r="1" spans="1:2" x14ac:dyDescent="0.15">
      <c r="A1" s="362" t="s">
        <v>512</v>
      </c>
      <c r="B1" s="362" t="s">
        <v>513</v>
      </c>
    </row>
    <row r="2" spans="1:2" x14ac:dyDescent="0.15">
      <c r="A2" s="362" t="s">
        <v>514</v>
      </c>
      <c r="B2" s="362" t="s">
        <v>515</v>
      </c>
    </row>
    <row r="3" spans="1:2" x14ac:dyDescent="0.15">
      <c r="A3" s="362" t="s">
        <v>516</v>
      </c>
      <c r="B3" s="362" t="s">
        <v>517</v>
      </c>
    </row>
    <row r="4" spans="1:2" x14ac:dyDescent="0.15">
      <c r="A4" s="362" t="s">
        <v>518</v>
      </c>
      <c r="B4" s="362" t="s">
        <v>519</v>
      </c>
    </row>
  </sheetData>
  <phoneticPr fontId="4"/>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41EB-DE17-4802-A278-D7E4341E7618}">
  <sheetPr codeName="Sheet8">
    <tabColor theme="1"/>
  </sheetPr>
  <dimension ref="B2:J27"/>
  <sheetViews>
    <sheetView workbookViewId="0">
      <selection activeCell="B8" sqref="B8:D10"/>
    </sheetView>
  </sheetViews>
  <sheetFormatPr defaultColWidth="9" defaultRowHeight="15.75" x14ac:dyDescent="0.15"/>
  <cols>
    <col min="1" max="1" width="9" style="27"/>
    <col min="2" max="4" width="17.125" style="27" customWidth="1"/>
    <col min="5" max="5" width="9" style="27"/>
    <col min="6" max="6" width="3.625" style="27" customWidth="1"/>
    <col min="7" max="7" width="8.25" style="27" customWidth="1"/>
    <col min="8" max="8" width="20.875" style="27" customWidth="1"/>
    <col min="9" max="9" width="14.875" style="27" customWidth="1"/>
    <col min="10" max="10" width="18" style="27" customWidth="1"/>
    <col min="11" max="16384" width="9" style="27"/>
  </cols>
  <sheetData>
    <row r="2" spans="2:10" ht="18" customHeight="1" x14ac:dyDescent="0.15">
      <c r="B2" s="709" t="s">
        <v>99</v>
      </c>
      <c r="C2" s="709"/>
      <c r="D2" s="709"/>
    </row>
    <row r="3" spans="2:10" ht="18" customHeight="1" x14ac:dyDescent="0.15">
      <c r="B3" s="710"/>
      <c r="C3" s="710"/>
      <c r="D3" s="710"/>
    </row>
    <row r="4" spans="2:10" ht="18" customHeight="1" x14ac:dyDescent="0.15">
      <c r="B4" s="706" t="s">
        <v>87</v>
      </c>
      <c r="C4" s="706"/>
      <c r="D4" s="706"/>
    </row>
    <row r="5" spans="2:10" ht="18" customHeight="1" x14ac:dyDescent="0.15">
      <c r="B5" s="707" t="s">
        <v>97</v>
      </c>
      <c r="C5" s="707"/>
      <c r="D5" s="34" t="s">
        <v>98</v>
      </c>
    </row>
    <row r="6" spans="2:10" ht="36" customHeight="1" x14ac:dyDescent="0.15">
      <c r="B6" s="35" t="s">
        <v>100</v>
      </c>
      <c r="C6" s="708"/>
      <c r="D6" s="708"/>
    </row>
    <row r="8" spans="2:10" x14ac:dyDescent="0.15">
      <c r="B8" s="706" t="s">
        <v>87</v>
      </c>
      <c r="C8" s="706"/>
      <c r="D8" s="706"/>
    </row>
    <row r="9" spans="2:10" x14ac:dyDescent="0.15">
      <c r="B9" s="34" t="s">
        <v>98</v>
      </c>
      <c r="C9" s="707" t="s">
        <v>97</v>
      </c>
      <c r="D9" s="707"/>
    </row>
    <row r="10" spans="2:10" ht="31.5" x14ac:dyDescent="0.15">
      <c r="B10" s="708"/>
      <c r="C10" s="708"/>
      <c r="D10" s="35" t="s">
        <v>100</v>
      </c>
    </row>
    <row r="12" spans="2:10" ht="15.95" customHeight="1" x14ac:dyDescent="0.15">
      <c r="F12" s="712" t="s">
        <v>372</v>
      </c>
      <c r="G12" s="712"/>
      <c r="H12" s="712"/>
      <c r="I12" s="158" t="s">
        <v>363</v>
      </c>
      <c r="J12" s="158" t="s">
        <v>364</v>
      </c>
    </row>
    <row r="13" spans="2:10" ht="15.95" customHeight="1" x14ac:dyDescent="0.15">
      <c r="F13" s="711">
        <v>1</v>
      </c>
      <c r="G13" s="715" t="s">
        <v>365</v>
      </c>
      <c r="H13" s="715"/>
      <c r="I13" s="711" t="s">
        <v>366</v>
      </c>
      <c r="J13" s="191" t="s">
        <v>510</v>
      </c>
    </row>
    <row r="14" spans="2:10" ht="15.95" customHeight="1" x14ac:dyDescent="0.15">
      <c r="F14" s="711"/>
      <c r="G14" s="715"/>
      <c r="H14" s="715"/>
      <c r="I14" s="711"/>
      <c r="J14" s="160" t="s">
        <v>359</v>
      </c>
    </row>
    <row r="15" spans="2:10" ht="15.95" customHeight="1" x14ac:dyDescent="0.15">
      <c r="F15" s="711"/>
      <c r="G15" s="715"/>
      <c r="H15" s="715"/>
      <c r="I15" s="711"/>
      <c r="J15" s="192" t="s">
        <v>374</v>
      </c>
    </row>
    <row r="16" spans="2:10" ht="15.95" customHeight="1" x14ac:dyDescent="0.15">
      <c r="F16" s="711">
        <v>2</v>
      </c>
      <c r="G16" s="714" t="s">
        <v>371</v>
      </c>
      <c r="H16" s="161" t="s">
        <v>353</v>
      </c>
      <c r="I16" s="711" t="s">
        <v>390</v>
      </c>
      <c r="J16" s="711" t="s">
        <v>367</v>
      </c>
    </row>
    <row r="17" spans="6:10" ht="15.95" customHeight="1" x14ac:dyDescent="0.15">
      <c r="F17" s="711"/>
      <c r="G17" s="714"/>
      <c r="H17" s="162" t="s">
        <v>354</v>
      </c>
      <c r="I17" s="711"/>
      <c r="J17" s="711"/>
    </row>
    <row r="18" spans="6:10" ht="15.95" customHeight="1" x14ac:dyDescent="0.15">
      <c r="F18" s="711"/>
      <c r="G18" s="714"/>
      <c r="H18" s="162" t="s">
        <v>378</v>
      </c>
      <c r="I18" s="711"/>
      <c r="J18" s="711"/>
    </row>
    <row r="19" spans="6:10" ht="15.95" customHeight="1" x14ac:dyDescent="0.15">
      <c r="F19" s="711"/>
      <c r="G19" s="714"/>
      <c r="H19" s="163" t="s">
        <v>380</v>
      </c>
      <c r="I19" s="711"/>
      <c r="J19" s="711"/>
    </row>
    <row r="20" spans="6:10" ht="18" customHeight="1" x14ac:dyDescent="0.15">
      <c r="F20" s="711"/>
      <c r="G20" s="714"/>
      <c r="H20" s="164" t="s">
        <v>357</v>
      </c>
      <c r="I20" s="159" t="s">
        <v>366</v>
      </c>
      <c r="J20" s="159" t="s">
        <v>368</v>
      </c>
    </row>
    <row r="21" spans="6:10" ht="18" customHeight="1" x14ac:dyDescent="0.15">
      <c r="F21" s="159">
        <v>3</v>
      </c>
      <c r="G21" s="713" t="s">
        <v>369</v>
      </c>
      <c r="H21" s="713"/>
      <c r="I21" s="159" t="s">
        <v>366</v>
      </c>
      <c r="J21" s="159" t="s">
        <v>367</v>
      </c>
    </row>
    <row r="22" spans="6:10" ht="18" customHeight="1" x14ac:dyDescent="0.15">
      <c r="F22" s="159">
        <v>4</v>
      </c>
      <c r="G22" s="713" t="s">
        <v>446</v>
      </c>
      <c r="H22" s="713"/>
      <c r="I22" s="159" t="s">
        <v>366</v>
      </c>
      <c r="J22" s="159" t="s">
        <v>368</v>
      </c>
    </row>
    <row r="23" spans="6:10" ht="15.95" customHeight="1" x14ac:dyDescent="0.15">
      <c r="F23" s="711">
        <v>5</v>
      </c>
      <c r="G23" s="713" t="s">
        <v>323</v>
      </c>
      <c r="H23" s="713"/>
      <c r="I23" s="711" t="s">
        <v>366</v>
      </c>
      <c r="J23" s="191" t="s">
        <v>360</v>
      </c>
    </row>
    <row r="24" spans="6:10" ht="15.95" customHeight="1" x14ac:dyDescent="0.15">
      <c r="F24" s="711"/>
      <c r="G24" s="713"/>
      <c r="H24" s="713"/>
      <c r="I24" s="711"/>
      <c r="J24" s="193" t="s">
        <v>361</v>
      </c>
    </row>
    <row r="25" spans="6:10" ht="15.95" customHeight="1" x14ac:dyDescent="0.15">
      <c r="F25" s="711">
        <v>6</v>
      </c>
      <c r="G25" s="713" t="s">
        <v>370</v>
      </c>
      <c r="H25" s="713"/>
      <c r="I25" s="711" t="s">
        <v>366</v>
      </c>
      <c r="J25" s="191" t="s">
        <v>360</v>
      </c>
    </row>
    <row r="26" spans="6:10" ht="15.95" customHeight="1" x14ac:dyDescent="0.15">
      <c r="F26" s="711"/>
      <c r="G26" s="713"/>
      <c r="H26" s="713"/>
      <c r="I26" s="711"/>
      <c r="J26" s="160" t="s">
        <v>412</v>
      </c>
    </row>
    <row r="27" spans="6:10" ht="15.95" customHeight="1" x14ac:dyDescent="0.15">
      <c r="F27" s="711"/>
      <c r="G27" s="713"/>
      <c r="H27" s="713"/>
      <c r="I27" s="711"/>
      <c r="J27" s="190" t="s">
        <v>447</v>
      </c>
    </row>
  </sheetData>
  <mergeCells count="23">
    <mergeCell ref="J16:J19"/>
    <mergeCell ref="G23:H24"/>
    <mergeCell ref="G21:H21"/>
    <mergeCell ref="G22:H22"/>
    <mergeCell ref="I23:I24"/>
    <mergeCell ref="I25:I27"/>
    <mergeCell ref="G25:H27"/>
    <mergeCell ref="I13:I15"/>
    <mergeCell ref="F16:F20"/>
    <mergeCell ref="G16:G20"/>
    <mergeCell ref="G13:H15"/>
    <mergeCell ref="F25:F27"/>
    <mergeCell ref="I16:I19"/>
    <mergeCell ref="B4:D4"/>
    <mergeCell ref="B5:C5"/>
    <mergeCell ref="C6:D6"/>
    <mergeCell ref="B2:D3"/>
    <mergeCell ref="F23:F24"/>
    <mergeCell ref="F13:F15"/>
    <mergeCell ref="B8:D8"/>
    <mergeCell ref="C9:D9"/>
    <mergeCell ref="B10:C10"/>
    <mergeCell ref="F12:H12"/>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①様式第１_本紙</vt:lpstr>
      <vt:lpstr>②申請者情報（代表用）</vt:lpstr>
      <vt:lpstr>③申請者情報（共同用）</vt:lpstr>
      <vt:lpstr>④様式第１_別紙１（申請額入力用）</vt:lpstr>
      <vt:lpstr>⑤様式第１_別紙１</vt:lpstr>
      <vt:lpstr>⑥様式第１_別紙２（代表用）</vt:lpstr>
      <vt:lpstr>⑦様式第１_別紙２（共同用）</vt:lpstr>
      <vt:lpstr>インポート</vt:lpstr>
      <vt:lpstr>画像</vt:lpstr>
      <vt:lpstr>シート名一覧</vt:lpstr>
      <vt:lpstr>中間シート</vt:lpstr>
      <vt:lpstr>①様式第１_本紙!Print_Area</vt:lpstr>
      <vt:lpstr>'②申請者情報（代表用）'!Print_Area</vt:lpstr>
      <vt:lpstr>'③申請者情報（共同用）'!Print_Area</vt:lpstr>
      <vt:lpstr>'④様式第１_別紙１（申請額入力用）'!Print_Area</vt:lpstr>
      <vt:lpstr>⑤様式第１_別紙１!Print_Area</vt:lpstr>
      <vt:lpstr>'⑥様式第１_別紙２（代表用）'!Print_Area</vt:lpstr>
      <vt:lpstr>'⑦様式第１_別紙２（共同用）'!Print_Area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2024-06-10T00:49:03Z</cp:lastPrinted>
  <dcterms:created xsi:type="dcterms:W3CDTF">2024-04-16T05:09:21Z</dcterms:created>
  <dcterms:modified xsi:type="dcterms:W3CDTF">2024-09-06T01:22:05Z</dcterms:modified>
</cp:coreProperties>
</file>