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Ts5210dbfc\共有フォルダ\41_作業\R5_整備\提出書類フォーマット_R5改訂版\"/>
    </mc:Choice>
  </mc:AlternateContent>
  <xr:revisionPtr revIDLastSave="0" documentId="13_ncr:1_{FC6F8091-714C-4832-8F65-42DF295A12A1}" xr6:coauthVersionLast="47" xr6:coauthVersionMax="47" xr10:uidLastSave="{00000000-0000-0000-0000-000000000000}"/>
  <workbookProtection workbookAlgorithmName="SHA-512" workbookHashValue="nk9GFWd9YA/5PrhZlKKzHQtMeENgJsLxQJy9OCuFbeVGqV+iDlMKknkyGWpl3MQWOcG1d7JWytbcrk/gYNFxvA==" workbookSaltValue="PrbkuXgRsws6daHAN6+neA==" workbookSpinCount="100000" lockStructure="1"/>
  <bookViews>
    <workbookView xWindow="30750" yWindow="1950" windowWidth="26670" windowHeight="12705" firstSheet="1" activeTab="1" xr2:uid="{B5032DCD-F8ED-4E8E-A08A-BA0551526B1D}"/>
  </bookViews>
  <sheets>
    <sheet name="中間シート" sheetId="3" state="hidden" r:id="rId1"/>
    <sheet name="様式第９" sheetId="1" r:id="rId2"/>
    <sheet name="様式第９別紙" sheetId="2" r:id="rId3"/>
    <sheet name="インポート" sheetId="4" state="hidden" r:id="rId4"/>
  </sheets>
  <definedNames>
    <definedName name="_xlnm.Print_Area" localSheetId="1">様式第９!$A$1:$W$50</definedName>
    <definedName name="_xlnm.Print_Area" localSheetId="2">様式第９別紙!$A$1:$I$36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C28" i="3"/>
  <c r="C29" i="3"/>
  <c r="C30" i="3"/>
  <c r="C31" i="3"/>
  <c r="C32" i="3"/>
  <c r="C33" i="3"/>
  <c r="C34" i="3"/>
  <c r="C35" i="3"/>
  <c r="D27" i="3"/>
  <c r="G40" i="3"/>
  <c r="G41" i="3"/>
  <c r="G42" i="3"/>
  <c r="G43" i="3"/>
  <c r="G44" i="3"/>
  <c r="G45" i="3"/>
  <c r="G46" i="3"/>
  <c r="G47" i="3"/>
  <c r="G48" i="3"/>
  <c r="G39" i="3"/>
  <c r="AF25" i="2"/>
  <c r="E26" i="3"/>
  <c r="C40" i="3"/>
  <c r="C41" i="3"/>
  <c r="C42" i="3"/>
  <c r="C43" i="3"/>
  <c r="C44" i="3"/>
  <c r="C45" i="3"/>
  <c r="C46" i="3"/>
  <c r="C47" i="3"/>
  <c r="C48" i="3"/>
  <c r="C39" i="3"/>
  <c r="Y14" i="2" l="1"/>
  <c r="D45" i="3" s="1"/>
  <c r="Y15" i="2"/>
  <c r="D46" i="3" s="1"/>
  <c r="Y16" i="2"/>
  <c r="D47" i="3" s="1"/>
  <c r="Y17" i="2"/>
  <c r="D48" i="3" s="1"/>
  <c r="Z26" i="2"/>
  <c r="Z27" i="2"/>
  <c r="D28" i="3" s="1"/>
  <c r="AA27" i="2"/>
  <c r="AB27" i="2"/>
  <c r="Z17" i="2" l="1"/>
  <c r="E48" i="3" s="1"/>
  <c r="Z16" i="2"/>
  <c r="Z15" i="2"/>
  <c r="E46" i="3" s="1"/>
  <c r="Z14" i="2"/>
  <c r="AA17" i="2"/>
  <c r="AB17" i="2" s="1"/>
  <c r="E35" i="3"/>
  <c r="AA15" i="2"/>
  <c r="AB15" i="2" s="1"/>
  <c r="E33" i="3"/>
  <c r="F27" i="1"/>
  <c r="AA14" i="2" l="1"/>
  <c r="AB14" i="2" s="1"/>
  <c r="E45" i="3"/>
  <c r="E32" i="3" s="1"/>
  <c r="AA16" i="2"/>
  <c r="AB16" i="2" s="1"/>
  <c r="E47" i="3"/>
  <c r="E34" i="3" s="1"/>
  <c r="AR49" i="1"/>
  <c r="AQ49" i="1"/>
  <c r="AQ48" i="1"/>
  <c r="C15" i="3"/>
  <c r="C19" i="3" s="1"/>
  <c r="C20" i="3"/>
  <c r="D20" i="3" s="1"/>
  <c r="C14" i="3"/>
  <c r="D14" i="3" s="1"/>
  <c r="C13" i="3"/>
  <c r="D13" i="3" s="1"/>
  <c r="C12" i="3"/>
  <c r="D12" i="3" s="1"/>
  <c r="C11" i="3"/>
  <c r="D11" i="3" s="1"/>
  <c r="C10" i="3"/>
  <c r="D10" i="3" s="1"/>
  <c r="C9" i="3"/>
  <c r="D9" i="3" s="1"/>
  <c r="C7" i="3"/>
  <c r="D7" i="3" s="1"/>
  <c r="C8" i="3"/>
  <c r="D8" i="3" s="1"/>
  <c r="C6" i="3"/>
  <c r="D6" i="3" s="1"/>
  <c r="C5" i="3"/>
  <c r="D5" i="3" s="1"/>
  <c r="C4" i="3"/>
  <c r="D4" i="3" s="1"/>
  <c r="F26" i="3"/>
  <c r="F29" i="3" l="1"/>
  <c r="F33" i="3"/>
  <c r="F32" i="3"/>
  <c r="F31" i="3"/>
  <c r="F30" i="3"/>
  <c r="F27" i="3"/>
  <c r="G35" i="3"/>
  <c r="F35" i="3"/>
  <c r="F28" i="3"/>
  <c r="G34" i="3"/>
  <c r="F34" i="3"/>
  <c r="C16" i="3"/>
  <c r="D16" i="3" s="1"/>
  <c r="C18" i="3"/>
  <c r="D18" i="3" s="1"/>
  <c r="C17" i="3"/>
  <c r="D17" i="3" s="1"/>
  <c r="D19" i="3"/>
  <c r="L33" i="1"/>
  <c r="F47" i="1"/>
  <c r="B47" i="1"/>
  <c r="N48" i="1"/>
  <c r="C21" i="3" s="1"/>
  <c r="D21" i="3" s="1"/>
  <c r="N47" i="1"/>
  <c r="L38" i="1"/>
  <c r="N38" i="1"/>
  <c r="J38" i="1"/>
  <c r="J33" i="1"/>
  <c r="N33" i="1"/>
  <c r="Q3" i="1"/>
  <c r="I32" i="1"/>
  <c r="D15" i="1"/>
  <c r="S2" i="1"/>
  <c r="C3" i="3" s="1"/>
  <c r="M13" i="1"/>
  <c r="M12" i="1"/>
  <c r="M10" i="1"/>
  <c r="M9" i="1"/>
  <c r="U3" i="1"/>
  <c r="S3" i="1"/>
  <c r="AP48" i="1"/>
  <c r="AP49" i="1"/>
  <c r="AO48" i="1"/>
  <c r="AO49" i="1"/>
  <c r="AA46" i="1"/>
  <c r="AB34" i="2"/>
  <c r="AB28" i="2"/>
  <c r="AB29" i="2"/>
  <c r="AB30" i="2"/>
  <c r="AB31" i="2"/>
  <c r="AB32" i="2"/>
  <c r="AB33" i="2"/>
  <c r="AA34" i="2"/>
  <c r="AA28" i="2"/>
  <c r="AA29" i="2"/>
  <c r="AA30" i="2"/>
  <c r="AA31" i="2"/>
  <c r="AA32" i="2"/>
  <c r="AA33" i="2"/>
  <c r="AD25" i="2"/>
  <c r="Q25" i="2" s="1"/>
  <c r="AD26" i="2"/>
  <c r="AD27" i="2"/>
  <c r="Q27" i="2" s="1"/>
  <c r="AF27" i="2" s="1"/>
  <c r="F41" i="3" s="1"/>
  <c r="AD28" i="2"/>
  <c r="Q28" i="2" s="1"/>
  <c r="AF28" i="2" s="1"/>
  <c r="F42" i="3" s="1"/>
  <c r="AD29" i="2"/>
  <c r="Q29" i="2" s="1"/>
  <c r="AF29" i="2" s="1"/>
  <c r="F43" i="3" s="1"/>
  <c r="AD30" i="2"/>
  <c r="Q30" i="2" s="1"/>
  <c r="AF30" i="2" s="1"/>
  <c r="F44" i="3" s="1"/>
  <c r="AD31" i="2"/>
  <c r="Q31" i="2" s="1"/>
  <c r="AF31" i="2" s="1"/>
  <c r="F45" i="3" s="1"/>
  <c r="AD32" i="2"/>
  <c r="Q32" i="2" s="1"/>
  <c r="AF32" i="2" s="1"/>
  <c r="F46" i="3" s="1"/>
  <c r="AD33" i="2"/>
  <c r="Q33" i="2" s="1"/>
  <c r="AF33" i="2" s="1"/>
  <c r="F47" i="3" s="1"/>
  <c r="AD34" i="2"/>
  <c r="Q34" i="2" s="1"/>
  <c r="AF34" i="2" s="1"/>
  <c r="F48" i="3" s="1"/>
  <c r="Z28" i="2"/>
  <c r="Z29" i="2"/>
  <c r="D30" i="3" s="1"/>
  <c r="Z30" i="2"/>
  <c r="D31" i="3" s="1"/>
  <c r="Z31" i="2"/>
  <c r="D32" i="3" s="1"/>
  <c r="Z32" i="2"/>
  <c r="D33" i="3" s="1"/>
  <c r="Z33" i="2"/>
  <c r="D34" i="3" s="1"/>
  <c r="Z34" i="2"/>
  <c r="Y9" i="2"/>
  <c r="D40" i="3" s="1"/>
  <c r="Y10" i="2"/>
  <c r="D41" i="3" s="1"/>
  <c r="Y11" i="2"/>
  <c r="D42" i="3" s="1"/>
  <c r="Y12" i="2"/>
  <c r="D43" i="3" s="1"/>
  <c r="Y13" i="2"/>
  <c r="D44" i="3" s="1"/>
  <c r="E14" i="2"/>
  <c r="E15" i="2"/>
  <c r="E16" i="2"/>
  <c r="E17" i="2"/>
  <c r="Y8" i="2"/>
  <c r="D39" i="3" s="1"/>
  <c r="B17" i="2"/>
  <c r="B34" i="2" s="1"/>
  <c r="B16" i="2"/>
  <c r="B33" i="2" s="1"/>
  <c r="B15" i="2"/>
  <c r="B32" i="2" s="1"/>
  <c r="B14" i="2"/>
  <c r="B31" i="2" s="1"/>
  <c r="B13" i="2"/>
  <c r="B30" i="2" s="1"/>
  <c r="B12" i="2"/>
  <c r="B29" i="2" s="1"/>
  <c r="B11" i="2"/>
  <c r="B28" i="2" s="1"/>
  <c r="B10" i="2"/>
  <c r="B27" i="2" s="1"/>
  <c r="L28" i="2" l="1"/>
  <c r="D29" i="3"/>
  <c r="L34" i="2"/>
  <c r="D35" i="3"/>
  <c r="G28" i="3"/>
  <c r="G33" i="3"/>
  <c r="G32" i="3"/>
  <c r="G31" i="3"/>
  <c r="G30" i="3"/>
  <c r="G29" i="3"/>
  <c r="C32" i="2"/>
  <c r="C31" i="2"/>
  <c r="C30" i="2"/>
  <c r="C34" i="2"/>
  <c r="C29" i="2"/>
  <c r="C28" i="2"/>
  <c r="C33" i="2"/>
  <c r="C27" i="2"/>
  <c r="Z8" i="2"/>
  <c r="E39" i="3" s="1"/>
  <c r="Z12" i="2"/>
  <c r="Z13" i="2"/>
  <c r="Z11" i="2"/>
  <c r="Z10" i="2"/>
  <c r="Z9" i="2"/>
  <c r="L32" i="2"/>
  <c r="L29" i="2"/>
  <c r="Z48" i="1"/>
  <c r="D3" i="3"/>
  <c r="L30" i="2"/>
  <c r="L33" i="2"/>
  <c r="L31" i="2"/>
  <c r="AC27" i="2"/>
  <c r="AC26" i="2"/>
  <c r="G27" i="3"/>
  <c r="Q26" i="2"/>
  <c r="AF26" i="2" s="1"/>
  <c r="F40" i="3" s="1"/>
  <c r="AC34" i="2"/>
  <c r="L27" i="2"/>
  <c r="AE48" i="1"/>
  <c r="G26" i="3"/>
  <c r="AC31" i="2"/>
  <c r="AC32" i="2"/>
  <c r="AC30" i="2"/>
  <c r="AC29" i="2"/>
  <c r="AC28" i="2"/>
  <c r="AC33" i="2"/>
  <c r="C17" i="2"/>
  <c r="C16" i="2"/>
  <c r="C15" i="2"/>
  <c r="C14" i="2"/>
  <c r="C12" i="2" l="1"/>
  <c r="E43" i="3"/>
  <c r="E30" i="3" s="1"/>
  <c r="AA8" i="2"/>
  <c r="AB8" i="2" s="1"/>
  <c r="E8" i="2" s="1"/>
  <c r="E41" i="3"/>
  <c r="E28" i="3" s="1"/>
  <c r="AA12" i="2"/>
  <c r="AB12" i="2" s="1"/>
  <c r="E12" i="2" s="1"/>
  <c r="E42" i="3"/>
  <c r="E29" i="3" s="1"/>
  <c r="E40" i="3"/>
  <c r="E27" i="3" s="1"/>
  <c r="E44" i="3"/>
  <c r="E31" i="3" s="1"/>
  <c r="C26" i="2"/>
  <c r="AA9" i="2"/>
  <c r="AB9" i="2" s="1"/>
  <c r="E9" i="2" s="1"/>
  <c r="C9" i="2"/>
  <c r="AA11" i="2"/>
  <c r="AB11" i="2" s="1"/>
  <c r="E11" i="2" s="1"/>
  <c r="C11" i="2"/>
  <c r="D28" i="2" s="1"/>
  <c r="AA13" i="2"/>
  <c r="AB13" i="2" s="1"/>
  <c r="E13" i="2" s="1"/>
  <c r="C10" i="2"/>
  <c r="D27" i="2" s="1"/>
  <c r="AA10" i="2"/>
  <c r="AB10" i="2" s="1"/>
  <c r="E10" i="2" s="1"/>
  <c r="C13" i="2"/>
  <c r="C8" i="2"/>
  <c r="C18" i="2" s="1"/>
  <c r="F39" i="3"/>
  <c r="D30" i="2"/>
  <c r="D33" i="2"/>
  <c r="D34" i="2"/>
  <c r="D31" i="2"/>
  <c r="D29" i="2"/>
  <c r="D32" i="2"/>
  <c r="D26" i="2" l="1"/>
  <c r="C25" i="2"/>
  <c r="E18" i="2"/>
  <c r="I34" i="1" s="1"/>
  <c r="AG29" i="2"/>
  <c r="AG30" i="2"/>
  <c r="AG27" i="2"/>
  <c r="AG32" i="2"/>
  <c r="AG28" i="2"/>
  <c r="AG26" i="2"/>
  <c r="AG31" i="2"/>
  <c r="AG34" i="2"/>
  <c r="AG33" i="2"/>
  <c r="F32" i="2"/>
  <c r="F34" i="2"/>
  <c r="F33" i="2"/>
  <c r="F30" i="2"/>
  <c r="F27" i="2"/>
  <c r="F28" i="2"/>
  <c r="F26" i="2"/>
  <c r="F29" i="2"/>
  <c r="F31" i="2"/>
  <c r="L26" i="2"/>
  <c r="D25" i="2" l="1"/>
  <c r="C35" i="2"/>
  <c r="I37" i="1" s="1"/>
  <c r="AH34" i="2"/>
  <c r="G34" i="2" s="1"/>
  <c r="AH33" i="2"/>
  <c r="G33" i="2" s="1"/>
  <c r="AH32" i="2"/>
  <c r="G32" i="2" s="1"/>
  <c r="AH31" i="2"/>
  <c r="G31" i="2" s="1"/>
  <c r="AH30" i="2"/>
  <c r="G30" i="2" s="1"/>
  <c r="AH29" i="2"/>
  <c r="G29" i="2" s="1"/>
  <c r="AH28" i="2"/>
  <c r="G28" i="2" s="1"/>
  <c r="AH27" i="2"/>
  <c r="G27" i="2" s="1"/>
  <c r="AH26" i="2"/>
  <c r="G26" i="2" s="1"/>
  <c r="D35" i="2" l="1"/>
  <c r="F25" i="2"/>
  <c r="AG25" i="2"/>
  <c r="AH25" i="2" l="1"/>
  <c r="G25" i="2" s="1"/>
  <c r="G35" i="2" s="1"/>
</calcChain>
</file>

<file path=xl/sharedStrings.xml><?xml version="1.0" encoding="utf-8"?>
<sst xmlns="http://schemas.openxmlformats.org/spreadsheetml/2006/main" count="360" uniqueCount="280">
  <si>
    <t>（様式第９）</t>
  </si>
  <si>
    <t>第</t>
    <phoneticPr fontId="8"/>
  </si>
  <si>
    <t>号</t>
    <rPh sb="0" eb="1">
      <t>ゴウ</t>
    </rPh>
    <phoneticPr fontId="8"/>
  </si>
  <si>
    <t>令和</t>
    <phoneticPr fontId="8"/>
  </si>
  <si>
    <t>年</t>
    <rPh sb="0" eb="1">
      <t>ネン</t>
    </rPh>
    <phoneticPr fontId="8"/>
  </si>
  <si>
    <t>月</t>
    <rPh sb="0" eb="1">
      <t>ガツ</t>
    </rPh>
    <phoneticPr fontId="8"/>
  </si>
  <si>
    <t>日</t>
    <rPh sb="0" eb="1">
      <t>ニチ</t>
    </rPh>
    <phoneticPr fontId="8"/>
  </si>
  <si>
    <t>パシフィックコンサルタンツ株式会社</t>
  </si>
  <si>
    <t>パシフィックリプロサービス株式会社</t>
    <phoneticPr fontId="6"/>
  </si>
  <si>
    <t>代表取締役社長　殿</t>
    <phoneticPr fontId="6"/>
  </si>
  <si>
    <t>住所</t>
    <phoneticPr fontId="8"/>
  </si>
  <si>
    <t>法人名（個人事業主の場合は商号・屋号等）</t>
  </si>
  <si>
    <t>代表者名</t>
  </si>
  <si>
    <t>令和</t>
    <rPh sb="0" eb="2">
      <t>レイワ</t>
    </rPh>
    <phoneticPr fontId="8"/>
  </si>
  <si>
    <t>年度AI･IoT等を活用した更なる輸送効率化推進事業費補助金（ビッグデータを活</t>
    <phoneticPr fontId="8"/>
  </si>
  <si>
    <t>用した効率的かつ適切な自動車整備による使用過程車の省エネ性能維持推進事業）補助事業</t>
    <phoneticPr fontId="8"/>
  </si>
  <si>
    <t>実績報告書</t>
    <phoneticPr fontId="8"/>
  </si>
  <si>
    <t>　下記２をもって交付決定のあった上記補助金に係る補助事業が完了しましたので、AI･IoT等を活用した更なる輸送効率化推進事業費補助金（ビッグデータを活用した効率的かつ適切な自動車整備による使用過程車の省エネ性能維持推進事業）交付規程第１５条第１項の規定に基づき、下記のとおり報告します。</t>
    <phoneticPr fontId="8"/>
  </si>
  <si>
    <t>記</t>
  </si>
  <si>
    <t>１．実施した補助事業</t>
    <phoneticPr fontId="8"/>
  </si>
  <si>
    <t xml:space="preserve"> （１）補助事業の名称</t>
    <phoneticPr fontId="8"/>
  </si>
  <si>
    <t xml:space="preserve"> （２）補助事業の報告　　実施状況報告（総括表）による</t>
    <phoneticPr fontId="8"/>
  </si>
  <si>
    <t>（注）実施状況報告（総括表）は、ＰＣＫＫがＨＰにて別途指示するもの。</t>
  </si>
  <si>
    <t>２．補助金の交付決定番号、交付決定年月日及び交付決定額</t>
    <phoneticPr fontId="8"/>
  </si>
  <si>
    <t xml:space="preserve"> （１）交付決定番号</t>
    <phoneticPr fontId="8"/>
  </si>
  <si>
    <t xml:space="preserve"> （２）交付決定年月日</t>
    <phoneticPr fontId="8"/>
  </si>
  <si>
    <t xml:space="preserve"> （３）補助金の交付決定額</t>
    <phoneticPr fontId="8"/>
  </si>
  <si>
    <t>金</t>
    <phoneticPr fontId="8"/>
  </si>
  <si>
    <t>円</t>
    <rPh sb="0" eb="1">
      <t>エン</t>
    </rPh>
    <phoneticPr fontId="8"/>
  </si>
  <si>
    <t>３．補助対象経費の実績額の総額及び事業完了年月日</t>
    <phoneticPr fontId="8"/>
  </si>
  <si>
    <t xml:space="preserve"> （１）補助対象経費の実績額の総額</t>
    <phoneticPr fontId="8"/>
  </si>
  <si>
    <t xml:space="preserve"> （２）事業完了年月日</t>
    <phoneticPr fontId="8"/>
  </si>
  <si>
    <t>４．補助事業の収支決算</t>
    <phoneticPr fontId="8"/>
  </si>
  <si>
    <t xml:space="preserve"> （別紙による）</t>
    <phoneticPr fontId="8"/>
  </si>
  <si>
    <t>（注）実績報告書には、次の書面等を添付すること。</t>
  </si>
  <si>
    <t>【本補助事業実績報告に係る連絡先】</t>
    <phoneticPr fontId="8"/>
  </si>
  <si>
    <t>担当部署及び役職</t>
  </si>
  <si>
    <t>担当者名</t>
  </si>
  <si>
    <t>（電話）</t>
    <phoneticPr fontId="8"/>
  </si>
  <si>
    <r>
      <t>（</t>
    </r>
    <r>
      <rPr>
        <sz val="10.5"/>
        <color theme="1"/>
        <rFont val="Century"/>
        <family val="1"/>
      </rPr>
      <t>E-mail</t>
    </r>
    <r>
      <rPr>
        <sz val="10.5"/>
        <color theme="1"/>
        <rFont val="ＭＳ 明朝"/>
        <family val="1"/>
        <charset val="128"/>
      </rPr>
      <t>）</t>
    </r>
    <phoneticPr fontId="6"/>
  </si>
  <si>
    <t>（備考）用紙は、日本産業規格Ａ４とし、縦位置とする。</t>
    <phoneticPr fontId="8"/>
  </si>
  <si>
    <t>（別紙）</t>
  </si>
  <si>
    <t>収支明細表</t>
  </si>
  <si>
    <t>（単位：円）</t>
  </si>
  <si>
    <t>交付決定額</t>
    <phoneticPr fontId="8"/>
  </si>
  <si>
    <t>交付決定額</t>
  </si>
  <si>
    <t>及び
決算額</t>
    <phoneticPr fontId="8"/>
  </si>
  <si>
    <t>補助対象経費</t>
  </si>
  <si>
    <t>補助金の額</t>
  </si>
  <si>
    <t>補助対象
経費の区分</t>
    <phoneticPr fontId="8"/>
  </si>
  <si>
    <t>設備費（内訳）</t>
  </si>
  <si>
    <t>　事業場１</t>
  </si>
  <si>
    <t>　事業場２</t>
    <phoneticPr fontId="6"/>
  </si>
  <si>
    <t>合 計</t>
  </si>
  <si>
    <t>決算額</t>
  </si>
  <si>
    <t>備考</t>
  </si>
  <si>
    <t>支出</t>
  </si>
  <si>
    <t>補助対象経費の
実績額</t>
    <phoneticPr fontId="8"/>
  </si>
  <si>
    <t>補助対象
経費</t>
    <phoneticPr fontId="8"/>
  </si>
  <si>
    <t>補助率</t>
  </si>
  <si>
    <t>●文書番号を入力してください</t>
    <rPh sb="1" eb="5">
      <t>ブンショバンゴウ</t>
    </rPh>
    <rPh sb="6" eb="8">
      <t>ニュウリョク</t>
    </rPh>
    <phoneticPr fontId="4"/>
  </si>
  <si>
    <t>●文書作成日を入力してください</t>
    <rPh sb="1" eb="3">
      <t>ブンショ</t>
    </rPh>
    <rPh sb="3" eb="6">
      <t>サクセイビ</t>
    </rPh>
    <rPh sb="7" eb="9">
      <t>ニュウリョク</t>
    </rPh>
    <phoneticPr fontId="4"/>
  </si>
  <si>
    <t xml:space="preserve">都道府県 </t>
  </si>
  <si>
    <t xml:space="preserve">市区町村 </t>
  </si>
  <si>
    <t xml:space="preserve">町名地番 </t>
  </si>
  <si>
    <t xml:space="preserve">建物名称 </t>
  </si>
  <si>
    <t>●法人名（個人事業主の場合は商号・屋号等）を入力してください</t>
    <rPh sb="1" eb="4">
      <t>ホウジンメイ</t>
    </rPh>
    <rPh sb="5" eb="7">
      <t>コジン</t>
    </rPh>
    <rPh sb="7" eb="10">
      <t>ジギョウヌシ</t>
    </rPh>
    <rPh sb="11" eb="13">
      <t>バアイ</t>
    </rPh>
    <rPh sb="14" eb="16">
      <t>ショウゴウ</t>
    </rPh>
    <rPh sb="17" eb="19">
      <t>ヤゴウ</t>
    </rPh>
    <rPh sb="19" eb="20">
      <t>ナド</t>
    </rPh>
    <rPh sb="22" eb="24">
      <t>ニュウリョク</t>
    </rPh>
    <phoneticPr fontId="4"/>
  </si>
  <si>
    <t>法人名・屋号名</t>
    <rPh sb="0" eb="2">
      <t>ホウジン</t>
    </rPh>
    <rPh sb="2" eb="3">
      <t>メイ</t>
    </rPh>
    <rPh sb="4" eb="7">
      <t>ヤゴウメイ</t>
    </rPh>
    <phoneticPr fontId="3"/>
  </si>
  <si>
    <t>事業形態</t>
    <rPh sb="0" eb="4">
      <t>ジギョウケイタイ</t>
    </rPh>
    <phoneticPr fontId="4"/>
  </si>
  <si>
    <t>●代表者の情報を入力してください</t>
    <rPh sb="1" eb="4">
      <t>ダイヒョウシャ</t>
    </rPh>
    <rPh sb="5" eb="7">
      <t>ジョウホウ</t>
    </rPh>
    <rPh sb="8" eb="10">
      <t>ニュウリョク</t>
    </rPh>
    <phoneticPr fontId="4"/>
  </si>
  <si>
    <t>代表者の役職</t>
    <rPh sb="0" eb="3">
      <t>ダイヒョウシャ</t>
    </rPh>
    <phoneticPr fontId="4"/>
  </si>
  <si>
    <t>代表者名</t>
    <rPh sb="0" eb="4">
      <t>ダイヒョウシャメイ</t>
    </rPh>
    <phoneticPr fontId="4"/>
  </si>
  <si>
    <t>●補助事業者の住所（会社所在地・個人事業主は自宅住所）を入力してください</t>
    <rPh sb="1" eb="6">
      <t>ホジョジギョウシャ</t>
    </rPh>
    <rPh sb="7" eb="9">
      <t>ジュウショ</t>
    </rPh>
    <rPh sb="10" eb="12">
      <t>カイシャ</t>
    </rPh>
    <rPh sb="12" eb="15">
      <t>ショザイチ</t>
    </rPh>
    <rPh sb="16" eb="18">
      <t>コジン</t>
    </rPh>
    <rPh sb="18" eb="21">
      <t>ジギョウヌシ</t>
    </rPh>
    <rPh sb="22" eb="24">
      <t>ジタク</t>
    </rPh>
    <rPh sb="24" eb="26">
      <t>ジュウショ</t>
    </rPh>
    <rPh sb="28" eb="30">
      <t>ニュウリョク</t>
    </rPh>
    <phoneticPr fontId="4"/>
  </si>
  <si>
    <t>姓</t>
    <rPh sb="0" eb="1">
      <t>セイ</t>
    </rPh>
    <phoneticPr fontId="8"/>
  </si>
  <si>
    <t>名</t>
    <rPh sb="0" eb="1">
      <t>メイ</t>
    </rPh>
    <phoneticPr fontId="8"/>
  </si>
  <si>
    <t>●交付決定番号、交付決定日を入力してください</t>
    <rPh sb="1" eb="3">
      <t>コウフ</t>
    </rPh>
    <rPh sb="3" eb="5">
      <t>ケッテイ</t>
    </rPh>
    <rPh sb="5" eb="7">
      <t>バンゴウ</t>
    </rPh>
    <rPh sb="8" eb="10">
      <t>コウフ</t>
    </rPh>
    <rPh sb="10" eb="12">
      <t>ケッテイ</t>
    </rPh>
    <rPh sb="12" eb="13">
      <t>ビ</t>
    </rPh>
    <rPh sb="14" eb="16">
      <t>ニュウリョク</t>
    </rPh>
    <phoneticPr fontId="4"/>
  </si>
  <si>
    <t>交付決定番号</t>
    <rPh sb="0" eb="6">
      <t>コウフケッテイバンゴウ</t>
    </rPh>
    <phoneticPr fontId="6"/>
  </si>
  <si>
    <t>交付決定日</t>
    <rPh sb="0" eb="5">
      <t>コウフケッテイビ</t>
    </rPh>
    <phoneticPr fontId="6"/>
  </si>
  <si>
    <t>※ログイン番号と同じ</t>
    <rPh sb="5" eb="7">
      <t>バンゴウ</t>
    </rPh>
    <rPh sb="8" eb="9">
      <t>オナ</t>
    </rPh>
    <phoneticPr fontId="6"/>
  </si>
  <si>
    <t>●補助金の交付決定額は【様式第9_別紙】より自動反映されます</t>
    <rPh sb="1" eb="4">
      <t>ホジョキン</t>
    </rPh>
    <rPh sb="5" eb="7">
      <t>コウフ</t>
    </rPh>
    <rPh sb="7" eb="9">
      <t>ケッテイ</t>
    </rPh>
    <rPh sb="9" eb="10">
      <t>ガク</t>
    </rPh>
    <rPh sb="12" eb="14">
      <t>ヨウシキ</t>
    </rPh>
    <rPh sb="14" eb="15">
      <t>ダイ</t>
    </rPh>
    <rPh sb="17" eb="19">
      <t>ベッシ</t>
    </rPh>
    <rPh sb="22" eb="26">
      <t>ジドウハンエイ</t>
    </rPh>
    <phoneticPr fontId="3"/>
  </si>
  <si>
    <t>●補助事業の事業完了年月日を入力してください</t>
    <rPh sb="1" eb="3">
      <t>ホジョ</t>
    </rPh>
    <rPh sb="3" eb="5">
      <t>ジギョウ</t>
    </rPh>
    <rPh sb="6" eb="10">
      <t>ジギョウカンリョウ</t>
    </rPh>
    <rPh sb="10" eb="13">
      <t>ネンガッピ</t>
    </rPh>
    <rPh sb="14" eb="16">
      <t>ニュウリョク</t>
    </rPh>
    <phoneticPr fontId="4"/>
  </si>
  <si>
    <t>様式第9別紙を入力する（クリックすると入力シートへ移動します）</t>
    <rPh sb="0" eb="3">
      <t>ヨウシキダイ</t>
    </rPh>
    <rPh sb="4" eb="6">
      <t>ベッシ</t>
    </rPh>
    <rPh sb="7" eb="9">
      <t>ニュウリョク</t>
    </rPh>
    <rPh sb="19" eb="21">
      <t>ニュウリョク</t>
    </rPh>
    <rPh sb="25" eb="27">
      <t>イドウ</t>
    </rPh>
    <phoneticPr fontId="4"/>
  </si>
  <si>
    <t>●補助事業の窓口となる担当者の部署、役職、氏名、連絡先を入力してください</t>
  </si>
  <si>
    <t>@</t>
  </si>
  <si>
    <t>窓口の担当者</t>
    <rPh sb="0" eb="2">
      <t>マドグチ</t>
    </rPh>
    <phoneticPr fontId="4"/>
  </si>
  <si>
    <t>担当部署</t>
  </si>
  <si>
    <t>担当者の役職</t>
    <rPh sb="0" eb="3">
      <t>タントウシャ</t>
    </rPh>
    <phoneticPr fontId="4"/>
  </si>
  <si>
    <t>担当者名</t>
    <rPh sb="0" eb="4">
      <t>タントウシャメイ</t>
    </rPh>
    <phoneticPr fontId="4"/>
  </si>
  <si>
    <t>電話番号</t>
  </si>
  <si>
    <t>E-mailアドレス</t>
  </si>
  <si>
    <t>事業場1</t>
    <rPh sb="0" eb="3">
      <t>ジギョウバ</t>
    </rPh>
    <phoneticPr fontId="6"/>
  </si>
  <si>
    <t>事業場2</t>
    <rPh sb="0" eb="3">
      <t>ジギョウバ</t>
    </rPh>
    <phoneticPr fontId="6"/>
  </si>
  <si>
    <t>事業場3</t>
    <rPh sb="0" eb="3">
      <t>ジギョウバ</t>
    </rPh>
    <phoneticPr fontId="6"/>
  </si>
  <si>
    <t>事業場4</t>
    <rPh sb="0" eb="3">
      <t>ジギョウバ</t>
    </rPh>
    <phoneticPr fontId="6"/>
  </si>
  <si>
    <t>事業場5</t>
    <rPh sb="0" eb="3">
      <t>ジギョウバ</t>
    </rPh>
    <phoneticPr fontId="6"/>
  </si>
  <si>
    <t>事業場6</t>
    <rPh sb="0" eb="3">
      <t>ジギョウバ</t>
    </rPh>
    <phoneticPr fontId="6"/>
  </si>
  <si>
    <t>事業場7</t>
    <rPh sb="0" eb="3">
      <t>ジギョウバ</t>
    </rPh>
    <phoneticPr fontId="6"/>
  </si>
  <si>
    <t>事業場8</t>
    <rPh sb="0" eb="3">
      <t>ジギョウバ</t>
    </rPh>
    <phoneticPr fontId="6"/>
  </si>
  <si>
    <t>事業場9</t>
    <rPh sb="0" eb="3">
      <t>ジギョウバ</t>
    </rPh>
    <phoneticPr fontId="6"/>
  </si>
  <si>
    <t>事業場10</t>
    <rPh sb="0" eb="3">
      <t>ジギョウバ</t>
    </rPh>
    <phoneticPr fontId="6"/>
  </si>
  <si>
    <t>事業場番号</t>
    <rPh sb="0" eb="3">
      <t>ジギョウバ</t>
    </rPh>
    <rPh sb="3" eb="5">
      <t>バンゴウ</t>
    </rPh>
    <phoneticPr fontId="6"/>
  </si>
  <si>
    <t>1台目</t>
    <rPh sb="1" eb="3">
      <t>ダイメ</t>
    </rPh>
    <phoneticPr fontId="6"/>
  </si>
  <si>
    <t>（税抜）</t>
    <rPh sb="1" eb="3">
      <t>ゼイヌキ</t>
    </rPh>
    <phoneticPr fontId="8"/>
  </si>
  <si>
    <t>補助対象経費</t>
    <rPh sb="0" eb="2">
      <t>ホジョ</t>
    </rPh>
    <rPh sb="2" eb="4">
      <t>タイショウ</t>
    </rPh>
    <rPh sb="4" eb="6">
      <t>ケイヒ</t>
    </rPh>
    <phoneticPr fontId="6"/>
  </si>
  <si>
    <t xml:space="preserve">補助事業者 </t>
    <phoneticPr fontId="8"/>
  </si>
  <si>
    <r>
      <t>（税抜）　</t>
    </r>
    <r>
      <rPr>
        <sz val="10.5"/>
        <rFont val="メイリオ"/>
        <family val="3"/>
        <charset val="128"/>
        <scheme val="minor"/>
      </rPr>
      <t>＝</t>
    </r>
    <rPh sb="1" eb="3">
      <t>ゼイヌキ</t>
    </rPh>
    <phoneticPr fontId="8"/>
  </si>
  <si>
    <t>支払方法</t>
    <rPh sb="0" eb="4">
      <t>シハライホウホウ</t>
    </rPh>
    <phoneticPr fontId="6"/>
  </si>
  <si>
    <t>計画変更</t>
    <rPh sb="0" eb="4">
      <t>ケイカクヘンコウ</t>
    </rPh>
    <phoneticPr fontId="6"/>
  </si>
  <si>
    <t>計画変更後の</t>
    <rPh sb="0" eb="4">
      <t>ケイカクヘンコウ</t>
    </rPh>
    <rPh sb="4" eb="5">
      <t>ゴ</t>
    </rPh>
    <phoneticPr fontId="6"/>
  </si>
  <si>
    <t>変更なし</t>
    <rPh sb="0" eb="2">
      <t>ヘンコウ</t>
    </rPh>
    <phoneticPr fontId="6"/>
  </si>
  <si>
    <t>金額の変更</t>
    <rPh sb="0" eb="2">
      <t>キンガク</t>
    </rPh>
    <rPh sb="3" eb="5">
      <t>ヘンコウ</t>
    </rPh>
    <phoneticPr fontId="6"/>
  </si>
  <si>
    <t>交付決定額が変わった</t>
    <rPh sb="0" eb="5">
      <t>コウフケッテイガク</t>
    </rPh>
    <rPh sb="6" eb="7">
      <t>カ</t>
    </rPh>
    <phoneticPr fontId="6"/>
  </si>
  <si>
    <t>現金</t>
    <rPh sb="0" eb="2">
      <t>ゲンキン</t>
    </rPh>
    <phoneticPr fontId="6"/>
  </si>
  <si>
    <t>振込</t>
    <rPh sb="0" eb="2">
      <t>フリコミ</t>
    </rPh>
    <phoneticPr fontId="6"/>
  </si>
  <si>
    <t>1/3（1,000未満切り捨て）</t>
    <rPh sb="9" eb="11">
      <t>ミマン</t>
    </rPh>
    <rPh sb="11" eb="12">
      <t>キ</t>
    </rPh>
    <rPh sb="13" eb="14">
      <t>ス</t>
    </rPh>
    <phoneticPr fontId="8"/>
  </si>
  <si>
    <t>補助金の額</t>
    <rPh sb="0" eb="3">
      <t>ホジョキン</t>
    </rPh>
    <rPh sb="4" eb="5">
      <t>ガク</t>
    </rPh>
    <phoneticPr fontId="8"/>
  </si>
  <si>
    <t>安い方の補助対象経費</t>
    <rPh sb="0" eb="1">
      <t>ヤス</t>
    </rPh>
    <rPh sb="2" eb="3">
      <t>ホウ</t>
    </rPh>
    <rPh sb="4" eb="10">
      <t>ホジョタイショウケイヒ</t>
    </rPh>
    <phoneticPr fontId="6"/>
  </si>
  <si>
    <t>計画変更後の補助対象経費</t>
    <rPh sb="0" eb="4">
      <t>ケイカクヘンコウ</t>
    </rPh>
    <rPh sb="4" eb="5">
      <t>ゴ</t>
    </rPh>
    <rPh sb="6" eb="12">
      <t>ホジョタイショウケイヒ</t>
    </rPh>
    <phoneticPr fontId="6"/>
  </si>
  <si>
    <t>姓</t>
    <rPh sb="0" eb="1">
      <t>セイ</t>
    </rPh>
    <phoneticPr fontId="6"/>
  </si>
  <si>
    <t>名</t>
    <rPh sb="0" eb="1">
      <t>メイ</t>
    </rPh>
    <phoneticPr fontId="6"/>
  </si>
  <si>
    <t>色が付いたセルに入力してください</t>
    <rPh sb="0" eb="1">
      <t>イロ</t>
    </rPh>
    <rPh sb="2" eb="3">
      <t>ツ</t>
    </rPh>
    <rPh sb="8" eb="10">
      <t>ニュウリョク</t>
    </rPh>
    <phoneticPr fontId="8"/>
  </si>
  <si>
    <r>
      <t>←黄色のセル…</t>
    </r>
    <r>
      <rPr>
        <b/>
        <sz val="10.5"/>
        <color rgb="FFFF0000"/>
        <rFont val="メイリオ"/>
        <family val="3"/>
        <charset val="128"/>
        <scheme val="minor"/>
      </rPr>
      <t>必須</t>
    </r>
    <rPh sb="1" eb="3">
      <t>キイロ</t>
    </rPh>
    <rPh sb="7" eb="9">
      <t>ヒッス</t>
    </rPh>
    <phoneticPr fontId="8"/>
  </si>
  <si>
    <t>←緑色のセル…任意</t>
    <rPh sb="1" eb="3">
      <t>ミドリイロ</t>
    </rPh>
    <rPh sb="7" eb="9">
      <t>ニンイ</t>
    </rPh>
    <phoneticPr fontId="8"/>
  </si>
  <si>
    <t>←灰色のセル…入力不要</t>
    <rPh sb="1" eb="3">
      <t>ハイイロ</t>
    </rPh>
    <rPh sb="7" eb="9">
      <t>ニュウリョク</t>
    </rPh>
    <rPh sb="9" eb="11">
      <t>フヨウ</t>
    </rPh>
    <phoneticPr fontId="8"/>
  </si>
  <si>
    <t>様式第2の</t>
    <rPh sb="0" eb="3">
      <t>ヨウシキダイ</t>
    </rPh>
    <phoneticPr fontId="6"/>
  </si>
  <si>
    <r>
      <t>（税抜）　</t>
    </r>
    <r>
      <rPr>
        <b/>
        <sz val="10.5"/>
        <rFont val="メイリオ"/>
        <family val="3"/>
        <charset val="128"/>
        <scheme val="minor"/>
      </rPr>
      <t>－</t>
    </r>
    <rPh sb="1" eb="3">
      <t>ゼイヌキ</t>
    </rPh>
    <phoneticPr fontId="8"/>
  </si>
  <si>
    <r>
      <t>スキャンツールの購入金額  　</t>
    </r>
    <r>
      <rPr>
        <sz val="11"/>
        <color theme="1"/>
        <rFont val="メイリオ"/>
        <family val="3"/>
        <charset val="128"/>
        <scheme val="minor"/>
      </rPr>
      <t>－</t>
    </r>
    <rPh sb="8" eb="12">
      <t>コウニュウキンガク</t>
    </rPh>
    <phoneticPr fontId="6"/>
  </si>
  <si>
    <r>
      <t>←橙色のセル…補助事業が</t>
    </r>
    <r>
      <rPr>
        <b/>
        <sz val="10.5"/>
        <color rgb="FFFF0000"/>
        <rFont val="メイリオ"/>
        <family val="3"/>
        <charset val="128"/>
        <scheme val="minor"/>
      </rPr>
      <t>完了</t>
    </r>
    <r>
      <rPr>
        <b/>
        <sz val="10.5"/>
        <rFont val="メイリオ"/>
        <family val="3"/>
        <charset val="128"/>
        <scheme val="minor"/>
      </rPr>
      <t>している方は</t>
    </r>
    <r>
      <rPr>
        <b/>
        <sz val="10.5"/>
        <color rgb="FFFF0000"/>
        <rFont val="メイリオ"/>
        <family val="3"/>
        <charset val="128"/>
        <scheme val="minor"/>
      </rPr>
      <t>必須</t>
    </r>
    <r>
      <rPr>
        <b/>
        <sz val="10.5"/>
        <rFont val="メイリオ"/>
        <family val="3"/>
        <charset val="128"/>
        <scheme val="minor"/>
      </rPr>
      <t>（未完了の方は入力不要）</t>
    </r>
    <rPh sb="1" eb="3">
      <t>ダイダイイロ</t>
    </rPh>
    <rPh sb="7" eb="11">
      <t>ホジョジギョウ</t>
    </rPh>
    <rPh sb="12" eb="14">
      <t>カンリョウ</t>
    </rPh>
    <rPh sb="18" eb="19">
      <t>カタ</t>
    </rPh>
    <rPh sb="20" eb="22">
      <t>ヒッス</t>
    </rPh>
    <rPh sb="23" eb="26">
      <t>ミカンリョウ</t>
    </rPh>
    <rPh sb="27" eb="28">
      <t>カタ</t>
    </rPh>
    <rPh sb="29" eb="33">
      <t>ニュウリョクフヨウ</t>
    </rPh>
    <phoneticPr fontId="8"/>
  </si>
  <si>
    <t>プルダウンから選択</t>
    <rPh sb="7" eb="9">
      <t>センタク</t>
    </rPh>
    <phoneticPr fontId="6"/>
  </si>
  <si>
    <t>補助対象経費の実績額（機器毎）</t>
    <rPh sb="0" eb="2">
      <t>ホジョ</t>
    </rPh>
    <rPh sb="2" eb="4">
      <t>タイショウ</t>
    </rPh>
    <rPh sb="4" eb="6">
      <t>ケイヒ</t>
    </rPh>
    <rPh sb="7" eb="10">
      <t>ジッセキガク</t>
    </rPh>
    <rPh sb="11" eb="14">
      <t>キキゴト</t>
    </rPh>
    <phoneticPr fontId="6"/>
  </si>
  <si>
    <t>番号がさかのぼってないか</t>
    <rPh sb="0" eb="2">
      <t>バンゴウ</t>
    </rPh>
    <phoneticPr fontId="8"/>
  </si>
  <si>
    <t>番号を飛ばしていないか</t>
    <rPh sb="0" eb="2">
      <t>バンゴウ</t>
    </rPh>
    <rPh sb="3" eb="4">
      <t>ト</t>
    </rPh>
    <phoneticPr fontId="8"/>
  </si>
  <si>
    <t>空欄の行がないか</t>
    <rPh sb="0" eb="2">
      <t>クウラン</t>
    </rPh>
    <rPh sb="3" eb="4">
      <t>ギョウ</t>
    </rPh>
    <phoneticPr fontId="8"/>
  </si>
  <si>
    <t>1以上×</t>
    <rPh sb="1" eb="3">
      <t>イジョウ</t>
    </rPh>
    <phoneticPr fontId="8"/>
  </si>
  <si>
    <t>0は×</t>
    <phoneticPr fontId="8"/>
  </si>
  <si>
    <t>1は×</t>
    <phoneticPr fontId="8"/>
  </si>
  <si>
    <t>-</t>
    <phoneticPr fontId="8"/>
  </si>
  <si>
    <t>台数</t>
    <rPh sb="0" eb="2">
      <t>ダイスウ</t>
    </rPh>
    <phoneticPr fontId="8"/>
  </si>
  <si>
    <t>4台以上×</t>
    <rPh sb="1" eb="4">
      <t>ダイイジョウ</t>
    </rPh>
    <phoneticPr fontId="8"/>
  </si>
  <si>
    <t>手数料</t>
    <rPh sb="0" eb="3">
      <t>テスウリョウ</t>
    </rPh>
    <phoneticPr fontId="6"/>
  </si>
  <si>
    <t>実績額</t>
    <rPh sb="0" eb="3">
      <t>ジッセキガク</t>
    </rPh>
    <phoneticPr fontId="6"/>
  </si>
  <si>
    <t>※税抜金額を入力してください</t>
    <rPh sb="1" eb="3">
      <t>ゼイヌキ</t>
    </rPh>
    <rPh sb="3" eb="5">
      <t>キンガク</t>
    </rPh>
    <rPh sb="6" eb="8">
      <t>ニュウリョク</t>
    </rPh>
    <phoneticPr fontId="6"/>
  </si>
  <si>
    <t>補助対象経費の実績額の計算</t>
    <rPh sb="0" eb="6">
      <t>ホジョタイショウケイヒ</t>
    </rPh>
    <rPh sb="7" eb="10">
      <t>ジッセキガク</t>
    </rPh>
    <rPh sb="11" eb="13">
      <t>ケイサン</t>
    </rPh>
    <phoneticPr fontId="6"/>
  </si>
  <si>
    <t>※先頭にピリオドが付いています</t>
    <rPh sb="1" eb="3">
      <t>セントウ</t>
    </rPh>
    <rPh sb="9" eb="10">
      <t>ツ</t>
    </rPh>
    <phoneticPr fontId="8"/>
  </si>
  <si>
    <t>※最後にピリオドが付いています</t>
    <rPh sb="1" eb="3">
      <t>サイゴ</t>
    </rPh>
    <rPh sb="9" eb="10">
      <t>ツ</t>
    </rPh>
    <phoneticPr fontId="8"/>
  </si>
  <si>
    <t>※ピリオドが含まれていません　例）○○.ne.jp、 ○○.co.jp、 ○○.com</t>
    <rPh sb="6" eb="7">
      <t>フク</t>
    </rPh>
    <phoneticPr fontId="8"/>
  </si>
  <si>
    <t>アカウント</t>
    <phoneticPr fontId="8"/>
  </si>
  <si>
    <t>ドメイン</t>
    <phoneticPr fontId="8"/>
  </si>
  <si>
    <t>非表示</t>
    <rPh sb="0" eb="3">
      <t>ヒヒョウジ</t>
    </rPh>
    <phoneticPr fontId="6"/>
  </si>
  <si>
    <t>プルダウンから選択</t>
    <rPh sb="7" eb="9">
      <t>センタク</t>
    </rPh>
    <phoneticPr fontId="8"/>
  </si>
  <si>
    <t>年</t>
    <rPh sb="0" eb="1">
      <t>ネン</t>
    </rPh>
    <phoneticPr fontId="6"/>
  </si>
  <si>
    <t>●支払方法を選択してください</t>
    <rPh sb="1" eb="3">
      <t>シハライ</t>
    </rPh>
    <rPh sb="3" eb="5">
      <t>ホウホウ</t>
    </rPh>
    <rPh sb="6" eb="8">
      <t>センタク</t>
    </rPh>
    <phoneticPr fontId="6"/>
  </si>
  <si>
    <t>※補助事業が未完了の場合は、入力不要です</t>
    <rPh sb="1" eb="5">
      <t>ホジョジギョウ</t>
    </rPh>
    <rPh sb="6" eb="9">
      <t>ミカンリョウ</t>
    </rPh>
    <rPh sb="10" eb="12">
      <t>バアイ</t>
    </rPh>
    <rPh sb="14" eb="18">
      <t>ニュウリョクフヨウ</t>
    </rPh>
    <phoneticPr fontId="6"/>
  </si>
  <si>
    <t>都道府県</t>
    <rPh sb="0" eb="4">
      <t>トドウフケン</t>
    </rPh>
    <phoneticPr fontId="8"/>
  </si>
  <si>
    <t>事業形態</t>
    <rPh sb="0" eb="4">
      <t>ジギョウケイタイ</t>
    </rPh>
    <phoneticPr fontId="5"/>
  </si>
  <si>
    <t>事業形態</t>
    <rPh sb="0" eb="4">
      <t>ジギョウケイタイ</t>
    </rPh>
    <phoneticPr fontId="8"/>
  </si>
  <si>
    <t>法人の役職</t>
    <rPh sb="0" eb="2">
      <t>ホウジン</t>
    </rPh>
    <rPh sb="3" eb="5">
      <t>ヤクショク</t>
    </rPh>
    <phoneticPr fontId="8"/>
  </si>
  <si>
    <t>個人事業主の役職</t>
    <rPh sb="0" eb="5">
      <t>コジンジギョウヌシ</t>
    </rPh>
    <rPh sb="6" eb="8">
      <t>ヤクショク</t>
    </rPh>
    <phoneticPr fontId="8"/>
  </si>
  <si>
    <t>北海道</t>
  </si>
  <si>
    <t>法人</t>
    <rPh sb="0" eb="2">
      <t>ホウジン</t>
    </rPh>
    <phoneticPr fontId="8"/>
  </si>
  <si>
    <t>代表取締役</t>
    <rPh sb="0" eb="5">
      <t>ダイヒョウトリシマリヤク</t>
    </rPh>
    <phoneticPr fontId="8"/>
  </si>
  <si>
    <t>代表</t>
    <rPh sb="0" eb="2">
      <t>ダイヒョウ</t>
    </rPh>
    <phoneticPr fontId="8"/>
  </si>
  <si>
    <t>青森県</t>
  </si>
  <si>
    <t>個人事業主</t>
    <rPh sb="0" eb="5">
      <t>コジンジギョウヌシ</t>
    </rPh>
    <phoneticPr fontId="8"/>
  </si>
  <si>
    <t>代表者</t>
    <rPh sb="0" eb="3">
      <t>ダイヒョウシャ</t>
    </rPh>
    <phoneticPr fontId="8"/>
  </si>
  <si>
    <t>岩手県</t>
  </si>
  <si>
    <t>取締役</t>
    <rPh sb="0" eb="3">
      <t>トリシマリヤク</t>
    </rPh>
    <phoneticPr fontId="8"/>
  </si>
  <si>
    <t>宮城県</t>
  </si>
  <si>
    <t>代表理事</t>
    <rPh sb="0" eb="4">
      <t>ダイヒョウリジ</t>
    </rPh>
    <phoneticPr fontId="8"/>
  </si>
  <si>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</si>
  <si>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</si>
  <si>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</si>
  <si>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</si>
  <si>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</si>
  <si>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</si>
  <si>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</si>
  <si>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</si>
  <si>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</si>
  <si>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</si>
  <si>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</si>
  <si>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</si>
  <si>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</si>
  <si>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</si>
  <si>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</si>
  <si>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</si>
  <si>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</si>
  <si>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</si>
  <si>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</si>
  <si>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</si>
  <si>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</si>
  <si>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</si>
  <si>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</si>
  <si>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</si>
  <si>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</si>
  <si>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</si>
  <si>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</si>
  <si>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</si>
  <si>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</si>
  <si>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</si>
  <si>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</si>
  <si>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</si>
  <si>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</si>
  <si>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</si>
  <si>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</si>
  <si>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</si>
  <si>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</si>
  <si>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</si>
  <si>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</si>
  <si>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</si>
  <si>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</si>
  <si>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</si>
  <si>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</si>
  <si>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担当者</t>
    <rPh sb="0" eb="3">
      <t>タントウシャ</t>
    </rPh>
    <phoneticPr fontId="8"/>
  </si>
  <si>
    <t>代表者以外</t>
    <rPh sb="0" eb="3">
      <t>ダイヒョウシャ</t>
    </rPh>
    <rPh sb="3" eb="5">
      <t>イガイ</t>
    </rPh>
    <phoneticPr fontId="8"/>
  </si>
  <si>
    <t>申請者情報</t>
    <rPh sb="0" eb="3">
      <t>シンセイシャ</t>
    </rPh>
    <rPh sb="3" eb="5">
      <t>ジョウホウ</t>
    </rPh>
    <phoneticPr fontId="5"/>
  </si>
  <si>
    <t>入力シートの入力内容</t>
    <rPh sb="0" eb="2">
      <t>ニュウリョク</t>
    </rPh>
    <rPh sb="6" eb="8">
      <t>ニュウリョク</t>
    </rPh>
    <rPh sb="8" eb="10">
      <t>ナイヨウ</t>
    </rPh>
    <phoneticPr fontId="5"/>
  </si>
  <si>
    <t>DBインポート情報（オレンジのセル）TRIM&amp;CLEAN</t>
    <rPh sb="7" eb="9">
      <t>ジョウホウ</t>
    </rPh>
    <phoneticPr fontId="5"/>
  </si>
  <si>
    <t>文書番号</t>
    <rPh sb="0" eb="4">
      <t>ブンショバンゴウ</t>
    </rPh>
    <phoneticPr fontId="6"/>
  </si>
  <si>
    <t>文書作成日</t>
  </si>
  <si>
    <t>市区町村</t>
  </si>
  <si>
    <t>町名地番</t>
  </si>
  <si>
    <t>建物名称</t>
  </si>
  <si>
    <t>法人名・商号・屋号等</t>
    <rPh sb="0" eb="3">
      <t>ホウジンメイ</t>
    </rPh>
    <phoneticPr fontId="6"/>
  </si>
  <si>
    <t>窓口の担当者</t>
    <rPh sb="0" eb="2">
      <t>マドグチ</t>
    </rPh>
    <rPh sb="3" eb="6">
      <t>タントウシャ</t>
    </rPh>
    <phoneticPr fontId="5"/>
  </si>
  <si>
    <t>担当者_役職</t>
    <rPh sb="0" eb="3">
      <t>タントウシャ</t>
    </rPh>
    <phoneticPr fontId="5"/>
  </si>
  <si>
    <t>番号</t>
    <rPh sb="0" eb="2">
      <t>バンゴウ</t>
    </rPh>
    <phoneticPr fontId="5"/>
  </si>
  <si>
    <t>入力場所</t>
    <rPh sb="0" eb="4">
      <t>ニュウリョクバショ</t>
    </rPh>
    <phoneticPr fontId="5"/>
  </si>
  <si>
    <t>事業場番号</t>
    <rPh sb="0" eb="3">
      <t>ジギョウバ</t>
    </rPh>
    <rPh sb="3" eb="5">
      <t>バンゴウ</t>
    </rPh>
    <phoneticPr fontId="5"/>
  </si>
  <si>
    <t>機器番号</t>
    <rPh sb="0" eb="4">
      <t>キキバンゴウ</t>
    </rPh>
    <phoneticPr fontId="5"/>
  </si>
  <si>
    <t>1行目</t>
    <rPh sb="1" eb="3">
      <t>ギョウメ</t>
    </rPh>
    <phoneticPr fontId="5"/>
  </si>
  <si>
    <t>2行目</t>
    <rPh sb="1" eb="3">
      <t>ギョウメ</t>
    </rPh>
    <phoneticPr fontId="5"/>
  </si>
  <si>
    <t>3行目</t>
    <rPh sb="1" eb="3">
      <t>ギョウメ</t>
    </rPh>
    <phoneticPr fontId="5"/>
  </si>
  <si>
    <t>4行目</t>
    <rPh sb="1" eb="3">
      <t>ギョウメ</t>
    </rPh>
    <phoneticPr fontId="5"/>
  </si>
  <si>
    <t>5行目</t>
    <rPh sb="1" eb="3">
      <t>ギョウメ</t>
    </rPh>
    <phoneticPr fontId="5"/>
  </si>
  <si>
    <t>6行目</t>
    <rPh sb="1" eb="3">
      <t>ギョウメ</t>
    </rPh>
    <phoneticPr fontId="5"/>
  </si>
  <si>
    <t>7行目</t>
    <rPh sb="1" eb="3">
      <t>ギョウメ</t>
    </rPh>
    <phoneticPr fontId="5"/>
  </si>
  <si>
    <t>8行目</t>
    <rPh sb="1" eb="3">
      <t>ギョウメ</t>
    </rPh>
    <phoneticPr fontId="5"/>
  </si>
  <si>
    <t>9行目</t>
    <rPh sb="1" eb="3">
      <t>ギョウメ</t>
    </rPh>
    <phoneticPr fontId="5"/>
  </si>
  <si>
    <t>10行目</t>
    <rPh sb="2" eb="4">
      <t>ギョウメ</t>
    </rPh>
    <phoneticPr fontId="5"/>
  </si>
  <si>
    <t>都道府県</t>
  </si>
  <si>
    <t>代表者_役職</t>
  </si>
  <si>
    <t>代表者_姓</t>
  </si>
  <si>
    <t>代表者_名</t>
  </si>
  <si>
    <t>-</t>
  </si>
  <si>
    <t>担当者_姓</t>
  </si>
  <si>
    <t>担当者_名</t>
  </si>
  <si>
    <t>事業完了年月日</t>
    <rPh sb="0" eb="2">
      <t>ジギョウ</t>
    </rPh>
    <rPh sb="2" eb="4">
      <t>カンリョウ</t>
    </rPh>
    <rPh sb="4" eb="7">
      <t>ネンガッピ</t>
    </rPh>
    <phoneticPr fontId="5"/>
  </si>
  <si>
    <t>金額</t>
    <rPh sb="0" eb="2">
      <t>キンガク</t>
    </rPh>
    <phoneticPr fontId="8"/>
  </si>
  <si>
    <t>スキャンツールの購入金額</t>
    <rPh sb="8" eb="12">
      <t>コウニュウキンガク</t>
    </rPh>
    <phoneticPr fontId="8"/>
  </si>
  <si>
    <t>振込手数料</t>
    <rPh sb="0" eb="5">
      <t>フリコミテスウリョウ</t>
    </rPh>
    <phoneticPr fontId="8"/>
  </si>
  <si>
    <t>※@より左側のみ入力してください</t>
    <rPh sb="0" eb="1">
      <t>ハイ</t>
    </rPh>
    <rPh sb="3" eb="5">
      <t>ヒダリガワ</t>
    </rPh>
    <rPh sb="7" eb="9">
      <t>ニュウリョク</t>
    </rPh>
    <phoneticPr fontId="8"/>
  </si>
  <si>
    <t>※@より右側のみ入力してください</t>
    <rPh sb="0" eb="1">
      <t>ハイ</t>
    </rPh>
    <rPh sb="4" eb="5">
      <t>ミギ</t>
    </rPh>
    <rPh sb="5" eb="6">
      <t>ガワ</t>
    </rPh>
    <rPh sb="7" eb="9">
      <t>ニュウリョク</t>
    </rPh>
    <phoneticPr fontId="8"/>
  </si>
  <si>
    <t>年度</t>
    <rPh sb="0" eb="2">
      <t>ネンド</t>
    </rPh>
    <phoneticPr fontId="8"/>
  </si>
  <si>
    <t>R5</t>
    <phoneticPr fontId="8"/>
  </si>
  <si>
    <t>事業</t>
    <rPh sb="0" eb="2">
      <t>ジギョウ</t>
    </rPh>
    <phoneticPr fontId="8"/>
  </si>
  <si>
    <t>ST</t>
    <phoneticPr fontId="8"/>
  </si>
  <si>
    <t>項目</t>
    <rPh sb="0" eb="2">
      <t>コウモク</t>
    </rPh>
    <phoneticPr fontId="8"/>
  </si>
  <si>
    <t>バージョン</t>
    <phoneticPr fontId="8"/>
  </si>
  <si>
    <t>20230531</t>
    <phoneticPr fontId="8"/>
  </si>
  <si>
    <t>様式第9</t>
    <rPh sb="0" eb="3">
      <t>ヨウシキダイ</t>
    </rPh>
    <phoneticPr fontId="8"/>
  </si>
  <si>
    <t>●計画変更により交付決定額が変わった場合は、下のプルダウンを選択してください</t>
    <rPh sb="1" eb="3">
      <t>ケイカク</t>
    </rPh>
    <rPh sb="3" eb="5">
      <t>ヘンコウ</t>
    </rPh>
    <rPh sb="8" eb="10">
      <t>コウフ</t>
    </rPh>
    <rPh sb="10" eb="12">
      <t>ケッテイ</t>
    </rPh>
    <rPh sb="12" eb="13">
      <t>ガク</t>
    </rPh>
    <rPh sb="14" eb="15">
      <t>カ</t>
    </rPh>
    <rPh sb="18" eb="20">
      <t>バアイ</t>
    </rPh>
    <rPh sb="22" eb="23">
      <t>シタ</t>
    </rPh>
    <rPh sb="30" eb="32">
      <t>センタク</t>
    </rPh>
    <phoneticPr fontId="6"/>
  </si>
  <si>
    <t>　※右側に様式第２のサンプル画像を掲載しています</t>
    <rPh sb="2" eb="4">
      <t>ミギガワ</t>
    </rPh>
    <rPh sb="5" eb="8">
      <t>ヨウシキダイ</t>
    </rPh>
    <rPh sb="14" eb="16">
      <t>ガゾウ</t>
    </rPh>
    <rPh sb="17" eb="19">
      <t>ケイサイ</t>
    </rPh>
    <phoneticPr fontId="6"/>
  </si>
  <si>
    <r>
      <t>●補助対象経費の実績額を入力してください　</t>
    </r>
    <r>
      <rPr>
        <sz val="11"/>
        <color rgb="FFFF0000"/>
        <rFont val="メイリオ"/>
        <family val="3"/>
        <charset val="128"/>
        <scheme val="minor"/>
      </rPr>
      <t>※右側に納品書、ネットバンキング画面のサンプル画像を掲載しています</t>
    </r>
    <rPh sb="1" eb="3">
      <t>ホジョ</t>
    </rPh>
    <rPh sb="3" eb="5">
      <t>タイショウ</t>
    </rPh>
    <rPh sb="5" eb="7">
      <t>ケイヒ</t>
    </rPh>
    <rPh sb="8" eb="11">
      <t>ジッセキガク</t>
    </rPh>
    <rPh sb="12" eb="14">
      <t>ニュウリョク</t>
    </rPh>
    <rPh sb="22" eb="24">
      <t>ミギガワ</t>
    </rPh>
    <rPh sb="25" eb="28">
      <t>ノウヒンショ</t>
    </rPh>
    <rPh sb="37" eb="39">
      <t>ガメン</t>
    </rPh>
    <rPh sb="44" eb="46">
      <t>ガゾウ</t>
    </rPh>
    <rPh sb="47" eb="49">
      <t>ケイサイ</t>
    </rPh>
    <phoneticPr fontId="6"/>
  </si>
  <si>
    <r>
      <t>●交付決定額を入力してください
　</t>
    </r>
    <r>
      <rPr>
        <sz val="11"/>
        <color rgb="FFFF0000"/>
        <rFont val="メイリオ"/>
        <family val="3"/>
        <charset val="128"/>
        <scheme val="minor"/>
      </rPr>
      <t>※右側に様式第２、様式第４別紙のサンプル画像を掲載しております</t>
    </r>
    <rPh sb="1" eb="6">
      <t>コウフケッテイガク</t>
    </rPh>
    <rPh sb="7" eb="9">
      <t>ニュウリョク</t>
    </rPh>
    <rPh sb="26" eb="29">
      <t>ヨウシキダイ</t>
    </rPh>
    <rPh sb="30" eb="32">
      <t>ベッシ</t>
    </rPh>
    <phoneticPr fontId="6"/>
  </si>
  <si>
    <t>●補助対象経費の実績額の総額は【様式第9_別紙】より自動反映されます</t>
    <rPh sb="1" eb="3">
      <t>ホジョ</t>
    </rPh>
    <rPh sb="3" eb="5">
      <t>タイショウ</t>
    </rPh>
    <rPh sb="5" eb="7">
      <t>ケイヒ</t>
    </rPh>
    <rPh sb="8" eb="11">
      <t>ジッセキガク</t>
    </rPh>
    <rPh sb="12" eb="14">
      <t>ソウガク</t>
    </rPh>
    <rPh sb="16" eb="18">
      <t>ヨウシキ</t>
    </rPh>
    <rPh sb="18" eb="19">
      <t>ダイ</t>
    </rPh>
    <rPh sb="21" eb="23">
      <t>ベッシ</t>
    </rPh>
    <rPh sb="26" eb="30">
      <t>ジドウハンエイ</t>
    </rPh>
    <phoneticPr fontId="3"/>
  </si>
  <si>
    <t xml:space="preserve"> （１）ＰＣＫＫがＨＰにて指示する書面等</t>
    <phoneticPr fontId="8"/>
  </si>
  <si>
    <t>※様式第９(Excel)は10事業場、10台まで入力可能です。</t>
    <rPh sb="1" eb="4">
      <t>ヨウシキダイ</t>
    </rPh>
    <rPh sb="15" eb="18">
      <t>ジギョウバ</t>
    </rPh>
    <rPh sb="21" eb="22">
      <t>ダイ</t>
    </rPh>
    <rPh sb="24" eb="28">
      <t>ニュウリョクカノウ</t>
    </rPh>
    <phoneticPr fontId="6"/>
  </si>
  <si>
    <t>　11事業場以上、11台以上申請した場合は、事務局へお問い合わせください。</t>
    <rPh sb="3" eb="8">
      <t>ジギョウバイジョウ</t>
    </rPh>
    <rPh sb="11" eb="16">
      <t>ダイイジョウシンセイ</t>
    </rPh>
    <rPh sb="18" eb="20">
      <t>バアイ</t>
    </rPh>
    <rPh sb="22" eb="25">
      <t>ジムキョク</t>
    </rPh>
    <rPh sb="27" eb="28">
      <t>ト</t>
    </rPh>
    <rPh sb="29" eb="30">
      <t>ア</t>
    </rPh>
    <phoneticPr fontId="6"/>
  </si>
  <si>
    <r>
      <t>振込手数料</t>
    </r>
    <r>
      <rPr>
        <b/>
        <sz val="11"/>
        <color theme="1"/>
        <rFont val="メイリオ"/>
        <family val="3"/>
        <charset val="128"/>
        <scheme val="minor"/>
      </rPr>
      <t>（先方負担）</t>
    </r>
    <r>
      <rPr>
        <sz val="11"/>
        <color theme="1"/>
        <rFont val="メイリオ"/>
        <family val="3"/>
        <charset val="128"/>
        <scheme val="minor"/>
      </rPr>
      <t xml:space="preserve">  　　＝</t>
    </r>
    <rPh sb="0" eb="5">
      <t>フリコミテスウリョウ</t>
    </rPh>
    <rPh sb="6" eb="8">
      <t>センポウ</t>
    </rPh>
    <rPh sb="8" eb="10">
      <t>フタン</t>
    </rPh>
    <phoneticPr fontId="6"/>
  </si>
  <si>
    <t>機器毎の金額</t>
    <rPh sb="0" eb="3">
      <t>キキゴト</t>
    </rPh>
    <rPh sb="4" eb="6">
      <t>キンガク</t>
    </rPh>
    <phoneticPr fontId="5"/>
  </si>
  <si>
    <t>事業場毎の金額</t>
    <rPh sb="0" eb="4">
      <t>ジギョウバゴト</t>
    </rPh>
    <rPh sb="5" eb="7">
      <t>キンガク</t>
    </rPh>
    <phoneticPr fontId="6"/>
  </si>
  <si>
    <t>様式第2の補助対象経費</t>
    <rPh sb="0" eb="3">
      <t>ヨウシキダイ</t>
    </rPh>
    <rPh sb="5" eb="11">
      <t>ホジョタイショウケイヒ</t>
    </rPh>
    <phoneticPr fontId="6"/>
  </si>
  <si>
    <t>補助対象経費の実績額</t>
    <rPh sb="0" eb="6">
      <t>ホジョタイショウケイヒ</t>
    </rPh>
    <rPh sb="7" eb="10">
      <t>ジッセキガク</t>
    </rPh>
    <phoneticPr fontId="6"/>
  </si>
  <si>
    <t>決算額の補助対象経費</t>
    <rPh sb="0" eb="3">
      <t>ケッサンガク</t>
    </rPh>
    <rPh sb="4" eb="10">
      <t>ホジョタイショウケイヒ</t>
    </rPh>
    <phoneticPr fontId="6"/>
  </si>
  <si>
    <t>交付決定額</t>
    <rPh sb="0" eb="5">
      <t>コウフケッテイガク</t>
    </rPh>
    <phoneticPr fontId="6"/>
  </si>
  <si>
    <t>決算額</t>
    <rPh sb="0" eb="3">
      <t>ケッサンガク</t>
    </rPh>
    <phoneticPr fontId="6"/>
  </si>
  <si>
    <t>小切手・手形</t>
    <rPh sb="0" eb="3">
      <t>コギッテ</t>
    </rPh>
    <rPh sb="4" eb="6">
      <t>テガタ</t>
    </rPh>
    <phoneticPr fontId="6"/>
  </si>
  <si>
    <t>様式第9の補助対象経費</t>
    <rPh sb="0" eb="3">
      <t>ヨウシキダイ</t>
    </rPh>
    <rPh sb="5" eb="11">
      <t>ホジョタイショウケイヒ</t>
    </rPh>
    <phoneticPr fontId="6"/>
  </si>
  <si>
    <t>-</t>
    <phoneticPr fontId="6"/>
  </si>
  <si>
    <t>電話及びE-mail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</si>
</sst>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7" x14ac:knownFonts="1">
    <font>
      <sz val="11"/>
      <color theme="1"/>
      <name val="ＭＳ ゴシック"/>
      <family val="2"/>
      <charset val="128"/>
    </font>
    <font>
      <sz val="11"/>
      <color theme="1"/>
      <name val="メイリオ"/>
      <family val="2"/>
      <charset val="128"/>
      <scheme val="minor"/>
    </font>
    <font>
      <sz val="11"/>
      <color theme="1"/>
      <name val="ＭＳ ゴシック"/>
      <family val="2"/>
      <charset val="128"/>
    </font>
    <font>
      <sz val="18"/>
      <color theme="3"/>
      <name val="メイリオ"/>
      <family val="2"/>
      <charset val="128"/>
      <scheme val="major"/>
    </font>
    <font>
      <b/>
      <sz val="13"/>
      <color theme="3"/>
      <name val="ＭＳ ゴシック"/>
      <family val="2"/>
      <charset val="128"/>
    </font>
    <font>
      <sz val="11"/>
      <color theme="1"/>
      <name val="ＭＳ 明朝"/>
      <family val="1"/>
      <charset val="128"/>
    </font>
    <font>
      <sz val="6"/>
      <name val="ＭＳ ゴシック"/>
      <family val="2"/>
      <charset val="128"/>
    </font>
    <font>
      <sz val="10.5"/>
      <color theme="1"/>
      <name val="ＭＳ 明朝"/>
      <family val="1"/>
      <charset val="128"/>
    </font>
    <font>
      <sz val="6"/>
      <name val="メイリオ"/>
      <family val="2"/>
      <charset val="128"/>
      <scheme val="minor"/>
    </font>
    <font>
      <b/>
      <sz val="12"/>
      <color theme="1"/>
      <name val="游ゴシック"/>
      <family val="3"/>
      <charset val="128"/>
    </font>
    <font>
      <sz val="8"/>
      <color rgb="FFFF0000"/>
      <name val="ＭＳ 明朝"/>
      <family val="1"/>
      <charset val="128"/>
    </font>
    <font>
      <sz val="10.5"/>
      <color rgb="FF000000"/>
      <name val="ＭＳ 明朝"/>
      <family val="1"/>
      <charset val="128"/>
    </font>
    <font>
      <sz val="9"/>
      <color theme="1"/>
      <name val="ＭＳ 明朝"/>
      <family val="1"/>
      <charset val="128"/>
    </font>
    <font>
      <sz val="10.5"/>
      <color theme="1"/>
      <name val="Century"/>
      <family val="1"/>
    </font>
    <font>
      <sz val="10"/>
      <color theme="1"/>
      <name val="ＭＳ 明朝"/>
      <family val="1"/>
      <charset val="128"/>
    </font>
    <font>
      <sz val="10.5"/>
      <color theme="1"/>
      <name val="メイリオ"/>
      <family val="3"/>
      <charset val="128"/>
      <scheme val="minor"/>
    </font>
    <font>
      <b/>
      <sz val="10.5"/>
      <color rgb="FFFF0000"/>
      <name val="メイリオ"/>
      <family val="3"/>
      <charset val="128"/>
      <scheme val="minor"/>
    </font>
    <font>
      <sz val="11"/>
      <color theme="1"/>
      <name val="メイリオ"/>
      <family val="3"/>
      <charset val="128"/>
      <scheme val="minor"/>
    </font>
    <font>
      <sz val="10.5"/>
      <name val="メイリオ"/>
      <family val="3"/>
      <charset val="128"/>
      <scheme val="minor"/>
    </font>
    <font>
      <b/>
      <sz val="11"/>
      <name val="メイリオ"/>
      <family val="3"/>
      <charset val="128"/>
      <scheme val="minor"/>
    </font>
    <font>
      <b/>
      <sz val="11"/>
      <color theme="1"/>
      <name val="メイリオ"/>
      <family val="3"/>
      <charset val="128"/>
      <scheme val="minor"/>
    </font>
    <font>
      <sz val="12"/>
      <color theme="1"/>
      <name val="MS UI Gothic"/>
      <family val="3"/>
      <charset val="128"/>
    </font>
    <font>
      <sz val="10.5"/>
      <color rgb="FFFF0000"/>
      <name val="メイリオ"/>
      <family val="3"/>
      <charset val="128"/>
      <scheme val="minor"/>
    </font>
    <font>
      <b/>
      <sz val="18"/>
      <color rgb="FFFF0000"/>
      <name val="メイリオ"/>
      <family val="3"/>
      <charset val="128"/>
      <scheme val="minor"/>
    </font>
    <font>
      <b/>
      <sz val="10.5"/>
      <name val="メイリオ"/>
      <family val="3"/>
      <charset val="128"/>
      <scheme val="minor"/>
    </font>
    <font>
      <b/>
      <sz val="16"/>
      <color rgb="FFFF0000"/>
      <name val="メイリオ"/>
      <family val="3"/>
      <charset val="128"/>
      <scheme val="minor"/>
    </font>
    <font>
      <b/>
      <sz val="11"/>
      <color rgb="FFFF0000"/>
      <name val="メイリオ"/>
      <family val="3"/>
      <charset val="128"/>
      <scheme val="minor"/>
    </font>
    <font>
      <b/>
      <sz val="10.5"/>
      <color theme="1"/>
      <name val="メイリオ"/>
      <family val="3"/>
      <charset val="128"/>
      <scheme val="minor"/>
    </font>
    <font>
      <u/>
      <sz val="11"/>
      <color theme="10"/>
      <name val="ＭＳ ゴシック"/>
      <family val="2"/>
      <charset val="128"/>
    </font>
    <font>
      <b/>
      <sz val="10.5"/>
      <color theme="1"/>
      <name val="メイリオ"/>
      <family val="3"/>
      <charset val="128"/>
    </font>
    <font>
      <sz val="10.5"/>
      <color theme="1"/>
      <name val="メイリオ"/>
      <family val="3"/>
      <charset val="128"/>
    </font>
    <font>
      <b/>
      <sz val="11"/>
      <color rgb="FF000000"/>
      <name val="メイリオ"/>
      <family val="3"/>
      <charset val="128"/>
    </font>
    <font>
      <b/>
      <sz val="12"/>
      <color theme="1"/>
      <name val="メイリオ"/>
      <family val="3"/>
      <charset val="128"/>
    </font>
    <font>
      <b/>
      <sz val="11"/>
      <color theme="1"/>
      <name val="メイリオ"/>
      <family val="3"/>
      <charset val="128"/>
    </font>
    <font>
      <u/>
      <sz val="11"/>
      <color theme="10"/>
      <name val="メイリオ"/>
      <family val="3"/>
      <charset val="128"/>
    </font>
    <font>
      <sz val="11"/>
      <color rgb="FFFF0000"/>
      <name val="メイリオ"/>
      <family val="3"/>
      <charset val="128"/>
      <scheme val="minor"/>
    </font>
    <font>
      <sz val="11"/>
      <color theme="1"/>
      <name val="メイリオ"/>
      <family val="3"/>
      <charset val="128"/>
    </font>
  </fonts>
  <fills count="14">
    <fill>
      <patternFill patternType="none"/>
    </fill>
    <fill>
      <patternFill patternType="gray125"/>
    </fill>
    <fill>
      <patternFill patternType="solid">
        <fgColor theme="5"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E7E6E6"/>
        <bgColor rgb="FF000000"/>
      </patternFill>
    </fill>
    <fill>
      <patternFill patternType="solid">
        <fgColor rgb="FFFCE4D6"/>
        <bgColor rgb="FF000000"/>
      </patternFill>
    </fill>
    <fill>
      <patternFill patternType="solid">
        <fgColor rgb="FFE7E6E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0" borderId="0">
      <alignment vertical="center"/>
    </xf>
    <xf numFmtId="0" fontId="2" fillId="0" borderId="0">
      <alignment vertical="center"/>
    </xf>
  </cellStyleXfs>
  <cellXfs count="182">
    <xf numFmtId="0" fontId="0" fillId="0" borderId="0" xfId="0">
      <alignment vertical="center"/>
    </xf>
    <xf numFmtId="0" fontId="5" fillId="0" borderId="0" xfId="0" applyFont="1" applyProtection="1">
      <alignment vertical="center"/>
      <protection hidden="1"/>
    </xf>
    <xf numFmtId="0" fontId="7" fillId="0" borderId="0" xfId="0" applyFont="1" applyProtection="1">
      <alignment vertical="center"/>
      <protection hidden="1"/>
    </xf>
    <xf numFmtId="0" fontId="5" fillId="0" borderId="0" xfId="0" applyFont="1">
      <alignment vertical="center"/>
    </xf>
    <xf numFmtId="0" fontId="7" fillId="0" borderId="0" xfId="0" applyFont="1" applyAlignment="1" applyProtection="1">
      <alignment horizontal="center" vertical="center"/>
      <protection hidden="1"/>
    </xf>
    <xf numFmtId="0" fontId="10" fillId="0" borderId="0" xfId="0" applyFont="1" applyAlignment="1" applyProtection="1">
      <alignment horizontal="right" vertical="center"/>
      <protection hidden="1"/>
    </xf>
    <xf numFmtId="0" fontId="7" fillId="0" borderId="0" xfId="0" applyFont="1" applyAlignment="1" applyProtection="1">
      <alignment horizontal="right" vertical="center"/>
      <protection hidden="1"/>
    </xf>
    <xf numFmtId="0" fontId="7" fillId="0" borderId="0" xfId="0" applyFont="1" applyAlignment="1" applyProtection="1">
      <alignment horizontal="distributed" vertical="center"/>
      <protection hidden="1"/>
    </xf>
    <xf numFmtId="0" fontId="7" fillId="0" borderId="0" xfId="0" applyFont="1" applyAlignment="1" applyProtection="1">
      <alignment horizontal="left" vertical="center"/>
      <protection hidden="1"/>
    </xf>
    <xf numFmtId="0" fontId="12" fillId="0" borderId="0" xfId="0" applyFont="1" applyProtection="1">
      <alignment vertical="center"/>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5" xfId="0" applyFont="1" applyBorder="1" applyProtection="1">
      <alignment vertical="center"/>
      <protection hidden="1"/>
    </xf>
    <xf numFmtId="0" fontId="5" fillId="0" borderId="6" xfId="0" applyFont="1" applyBorder="1" applyProtection="1">
      <alignment vertical="center"/>
      <protection hidden="1"/>
    </xf>
    <xf numFmtId="0" fontId="7" fillId="0" borderId="10" xfId="0" applyFont="1" applyBorder="1" applyAlignment="1" applyProtection="1">
      <alignment vertical="top"/>
      <protection hidden="1"/>
    </xf>
    <xf numFmtId="0" fontId="5" fillId="0" borderId="11" xfId="0" applyFont="1" applyBorder="1" applyProtection="1">
      <alignment vertical="center"/>
      <protection hidden="1"/>
    </xf>
    <xf numFmtId="0" fontId="7" fillId="0" borderId="0" xfId="0" applyFont="1" applyAlignment="1" applyProtection="1">
      <alignment vertical="top"/>
      <protection hidden="1"/>
    </xf>
    <xf numFmtId="0" fontId="7" fillId="0" borderId="0" xfId="0" applyFont="1" applyAlignment="1" applyProtection="1">
      <alignment horizontal="left" vertical="top" indent="1"/>
      <protection hidden="1"/>
    </xf>
    <xf numFmtId="0" fontId="7" fillId="0" borderId="0" xfId="0" applyFont="1" applyAlignment="1" applyProtection="1">
      <alignment vertical="center" shrinkToFit="1"/>
      <protection hidden="1"/>
    </xf>
    <xf numFmtId="0" fontId="5" fillId="0" borderId="0" xfId="0" applyFont="1" applyAlignment="1">
      <alignment vertical="center" shrinkToFit="1"/>
    </xf>
    <xf numFmtId="0" fontId="7" fillId="0" borderId="5" xfId="0" applyFont="1" applyBorder="1" applyAlignment="1" applyProtection="1">
      <alignment horizontal="right" vertical="center"/>
      <protection hidden="1"/>
    </xf>
    <xf numFmtId="0" fontId="7" fillId="0" borderId="8" xfId="0" applyFont="1" applyBorder="1" applyAlignment="1" applyProtection="1">
      <alignment horizontal="right" vertical="top" wrapText="1"/>
      <protection hidden="1"/>
    </xf>
    <xf numFmtId="0" fontId="7" fillId="0" borderId="10" xfId="0" applyFont="1" applyBorder="1" applyAlignment="1" applyProtection="1">
      <alignment vertical="top" wrapText="1"/>
      <protection hidden="1"/>
    </xf>
    <xf numFmtId="0" fontId="14" fillId="0" borderId="5" xfId="0" applyFont="1" applyBorder="1" applyProtection="1">
      <alignment vertical="center"/>
      <protection hidden="1"/>
    </xf>
    <xf numFmtId="0" fontId="7" fillId="0" borderId="8" xfId="0" applyFont="1" applyBorder="1" applyAlignment="1" applyProtection="1">
      <alignment vertical="top"/>
      <protection hidden="1"/>
    </xf>
    <xf numFmtId="0" fontId="7" fillId="0" borderId="2" xfId="0" applyFont="1" applyBorder="1" applyAlignment="1" applyProtection="1">
      <alignment horizontal="center" vertical="center" wrapText="1"/>
      <protection hidden="1"/>
    </xf>
    <xf numFmtId="0" fontId="9" fillId="0" borderId="0" xfId="0" applyFont="1" applyAlignment="1" applyProtection="1">
      <alignment shrinkToFit="1"/>
      <protection hidden="1"/>
    </xf>
    <xf numFmtId="0" fontId="15" fillId="0" borderId="0" xfId="0" applyFont="1" applyAlignment="1" applyProtection="1">
      <alignment horizontal="left"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left" vertical="center" shrinkToFit="1"/>
      <protection hidden="1"/>
    </xf>
    <xf numFmtId="0" fontId="17" fillId="0" borderId="0" xfId="0" applyFont="1">
      <alignment vertical="center"/>
    </xf>
    <xf numFmtId="0" fontId="17" fillId="0" borderId="0" xfId="0" applyFont="1" applyAlignment="1">
      <alignment horizontal="center" vertical="center"/>
    </xf>
    <xf numFmtId="0" fontId="5" fillId="0" borderId="8" xfId="0" applyFont="1" applyBorder="1">
      <alignment vertical="center"/>
    </xf>
    <xf numFmtId="0" fontId="17" fillId="0" borderId="0" xfId="0" applyFont="1" applyAlignment="1">
      <alignment horizontal="right" vertical="center"/>
    </xf>
    <xf numFmtId="0" fontId="15" fillId="0" borderId="0" xfId="0" applyFont="1" applyProtection="1">
      <alignment vertical="center"/>
      <protection hidden="1"/>
    </xf>
    <xf numFmtId="0" fontId="17" fillId="2" borderId="0" xfId="0" applyFont="1" applyFill="1">
      <alignment vertical="center"/>
    </xf>
    <xf numFmtId="0" fontId="17" fillId="3" borderId="0" xfId="0" applyFont="1" applyFill="1">
      <alignment vertical="center"/>
    </xf>
    <xf numFmtId="0" fontId="20" fillId="3" borderId="0" xfId="0" applyFont="1" applyFill="1">
      <alignment vertical="center"/>
    </xf>
    <xf numFmtId="0" fontId="19" fillId="2" borderId="0" xfId="0" applyFont="1" applyFill="1">
      <alignment vertical="center"/>
    </xf>
    <xf numFmtId="0" fontId="17" fillId="4" borderId="0" xfId="0" applyFont="1" applyFill="1">
      <alignment vertical="center"/>
    </xf>
    <xf numFmtId="0" fontId="17" fillId="5" borderId="0" xfId="0" applyFont="1" applyFill="1">
      <alignment vertical="center"/>
    </xf>
    <xf numFmtId="0" fontId="15" fillId="5" borderId="1" xfId="0" quotePrefix="1" applyFont="1" applyFill="1" applyBorder="1" applyProtection="1">
      <alignment vertical="center"/>
      <protection hidden="1"/>
    </xf>
    <xf numFmtId="0" fontId="22" fillId="5" borderId="1" xfId="0" applyFont="1" applyFill="1" applyBorder="1" applyProtection="1">
      <alignment vertical="center"/>
      <protection hidden="1"/>
    </xf>
    <xf numFmtId="0" fontId="17" fillId="5" borderId="1" xfId="0" applyFont="1" applyFill="1" applyBorder="1">
      <alignment vertical="center"/>
    </xf>
    <xf numFmtId="6" fontId="17" fillId="0" borderId="0" xfId="2" applyFont="1">
      <alignment vertical="center"/>
    </xf>
    <xf numFmtId="38" fontId="17" fillId="5" borderId="1" xfId="1" applyFont="1" applyFill="1" applyBorder="1">
      <alignment vertical="center"/>
    </xf>
    <xf numFmtId="38" fontId="15" fillId="5" borderId="1" xfId="1" applyFont="1" applyFill="1" applyBorder="1" applyProtection="1">
      <alignment vertical="center"/>
      <protection hidden="1"/>
    </xf>
    <xf numFmtId="6" fontId="16" fillId="0" borderId="0" xfId="2" applyFont="1" applyAlignment="1" applyProtection="1">
      <alignment horizontal="left" vertical="center" shrinkToFit="1"/>
      <protection hidden="1"/>
    </xf>
    <xf numFmtId="0" fontId="24" fillId="0" borderId="0" xfId="0" applyFont="1" applyAlignment="1" applyProtection="1">
      <alignment horizontal="left" vertical="center"/>
      <protection hidden="1"/>
    </xf>
    <xf numFmtId="0" fontId="23" fillId="0" borderId="0" xfId="0" applyFont="1" applyProtection="1">
      <alignment vertical="center"/>
      <protection hidden="1"/>
    </xf>
    <xf numFmtId="0" fontId="15" fillId="6" borderId="18" xfId="0" applyFont="1" applyFill="1" applyBorder="1" applyProtection="1">
      <alignment vertical="center"/>
      <protection hidden="1"/>
    </xf>
    <xf numFmtId="0" fontId="15" fillId="8" borderId="22" xfId="0" applyFont="1" applyFill="1" applyBorder="1" applyProtection="1">
      <alignment vertical="center"/>
      <protection hidden="1"/>
    </xf>
    <xf numFmtId="0" fontId="15" fillId="7" borderId="18" xfId="0" applyFont="1" applyFill="1" applyBorder="1" applyProtection="1">
      <alignment vertical="center"/>
      <protection hidden="1"/>
    </xf>
    <xf numFmtId="0" fontId="25" fillId="0" borderId="0" xfId="0" applyFont="1" applyProtection="1">
      <alignment vertical="center"/>
      <protection hidden="1"/>
    </xf>
    <xf numFmtId="0" fontId="15" fillId="5" borderId="1" xfId="0" applyFont="1" applyFill="1" applyBorder="1" applyProtection="1">
      <alignment vertical="center"/>
      <protection hidden="1"/>
    </xf>
    <xf numFmtId="0" fontId="17" fillId="9" borderId="0" xfId="0" applyFont="1" applyFill="1">
      <alignment vertical="center"/>
    </xf>
    <xf numFmtId="0" fontId="26" fillId="0" borderId="0" xfId="0" applyFont="1">
      <alignment vertical="center"/>
    </xf>
    <xf numFmtId="0" fontId="17" fillId="2" borderId="18" xfId="0" applyFont="1" applyFill="1" applyBorder="1">
      <alignment vertical="center"/>
    </xf>
    <xf numFmtId="0" fontId="26" fillId="0" borderId="0" xfId="0" applyFont="1" applyAlignment="1">
      <alignment vertical="top"/>
    </xf>
    <xf numFmtId="6" fontId="15" fillId="5" borderId="1" xfId="2" applyFont="1" applyFill="1" applyBorder="1" applyProtection="1">
      <alignment vertical="center"/>
      <protection hidden="1"/>
    </xf>
    <xf numFmtId="0" fontId="15" fillId="0" borderId="0" xfId="0" applyFont="1" applyAlignment="1" applyProtection="1">
      <alignment horizontal="left" vertical="center" indent="1"/>
      <protection hidden="1"/>
    </xf>
    <xf numFmtId="0" fontId="15" fillId="5" borderId="0" xfId="0" applyFont="1" applyFill="1" applyProtection="1">
      <alignment vertical="center"/>
      <protection hidden="1"/>
    </xf>
    <xf numFmtId="49" fontId="15" fillId="5" borderId="1" xfId="0" applyNumberFormat="1" applyFont="1" applyFill="1" applyBorder="1" applyProtection="1">
      <alignment vertical="center"/>
      <protection hidden="1"/>
    </xf>
    <xf numFmtId="0" fontId="16" fillId="0" borderId="0" xfId="0" applyFont="1" applyProtection="1">
      <alignment vertical="center"/>
      <protection hidden="1"/>
    </xf>
    <xf numFmtId="0" fontId="27" fillId="0" borderId="0" xfId="0" applyFont="1" applyProtection="1">
      <alignment vertical="center"/>
      <protection hidden="1"/>
    </xf>
    <xf numFmtId="0" fontId="7" fillId="0" borderId="8" xfId="0" applyFont="1" applyBorder="1" applyProtection="1">
      <alignment vertical="center"/>
      <protection hidden="1"/>
    </xf>
    <xf numFmtId="0" fontId="20" fillId="3" borderId="0" xfId="0" applyFont="1" applyFill="1" applyAlignment="1"/>
    <xf numFmtId="0" fontId="17" fillId="0" borderId="0" xfId="0" applyFont="1" applyAlignment="1"/>
    <xf numFmtId="0" fontId="17" fillId="9" borderId="0" xfId="0" applyFont="1" applyFill="1" applyAlignment="1"/>
    <xf numFmtId="0" fontId="29" fillId="5" borderId="0" xfId="0" applyFont="1" applyFill="1" applyProtection="1">
      <alignment vertical="center"/>
      <protection hidden="1"/>
    </xf>
    <xf numFmtId="0" fontId="30" fillId="5" borderId="0" xfId="0" applyFont="1" applyFill="1" applyProtection="1">
      <alignment vertical="center"/>
      <protection hidden="1"/>
    </xf>
    <xf numFmtId="49" fontId="17" fillId="0" borderId="18" xfId="0" applyNumberFormat="1" applyFont="1" applyBorder="1" applyProtection="1">
      <alignment vertical="center"/>
      <protection locked="0"/>
    </xf>
    <xf numFmtId="14" fontId="17" fillId="0" borderId="18" xfId="0" applyNumberFormat="1" applyFont="1" applyBorder="1" applyProtection="1">
      <alignment vertical="center"/>
      <protection locked="0"/>
    </xf>
    <xf numFmtId="0" fontId="17" fillId="0" borderId="18" xfId="0" applyFont="1" applyBorder="1" applyProtection="1">
      <alignment vertical="center"/>
      <protection locked="0"/>
    </xf>
    <xf numFmtId="0" fontId="31" fillId="11" borderId="1" xfId="0" applyFont="1" applyFill="1" applyBorder="1" applyAlignment="1">
      <alignment vertical="center" wrapText="1"/>
    </xf>
    <xf numFmtId="0" fontId="31" fillId="11" borderId="1" xfId="0" applyFont="1" applyFill="1" applyBorder="1">
      <alignment vertical="center"/>
    </xf>
    <xf numFmtId="0" fontId="30" fillId="5" borderId="1" xfId="0" quotePrefix="1" applyFont="1" applyFill="1" applyBorder="1" applyProtection="1">
      <alignment vertical="center"/>
      <protection hidden="1"/>
    </xf>
    <xf numFmtId="0" fontId="30" fillId="5" borderId="1" xfId="0" applyFont="1" applyFill="1" applyBorder="1" applyProtection="1">
      <alignment vertical="center"/>
      <protection hidden="1"/>
    </xf>
    <xf numFmtId="0" fontId="15" fillId="0" borderId="0" xfId="0" applyFont="1" applyAlignment="1" applyProtection="1">
      <alignment horizontal="center" vertical="center"/>
      <protection hidden="1"/>
    </xf>
    <xf numFmtId="6" fontId="17" fillId="0" borderId="18" xfId="2" applyFont="1" applyBorder="1" applyProtection="1">
      <alignment vertical="center"/>
      <protection locked="0"/>
    </xf>
    <xf numFmtId="0" fontId="17" fillId="0" borderId="18" xfId="0" applyFont="1" applyBorder="1" applyAlignment="1" applyProtection="1">
      <alignment horizontal="center" vertical="center"/>
      <protection locked="0"/>
    </xf>
    <xf numFmtId="0" fontId="32" fillId="0" borderId="0" xfId="0" applyFont="1" applyAlignment="1" applyProtection="1">
      <alignment horizontal="center" vertical="center" shrinkToFit="1"/>
      <protection hidden="1"/>
    </xf>
    <xf numFmtId="0" fontId="17" fillId="0" borderId="0" xfId="0" applyFont="1" applyProtection="1">
      <alignment vertical="center"/>
      <protection locked="0"/>
    </xf>
    <xf numFmtId="38" fontId="32" fillId="0" borderId="8" xfId="1" applyFont="1" applyBorder="1" applyAlignment="1" applyProtection="1">
      <alignment horizontal="center" vertical="center" shrinkToFit="1"/>
      <protection hidden="1"/>
    </xf>
    <xf numFmtId="38" fontId="32" fillId="0" borderId="2" xfId="1" applyFont="1" applyBorder="1" applyAlignment="1" applyProtection="1">
      <alignment horizontal="center" vertical="center" shrinkToFit="1"/>
      <protection hidden="1"/>
    </xf>
    <xf numFmtId="38" fontId="32" fillId="0" borderId="5" xfId="1" applyFont="1" applyBorder="1" applyAlignment="1" applyProtection="1">
      <alignment horizontal="center" vertical="center" shrinkToFit="1"/>
      <protection hidden="1"/>
    </xf>
    <xf numFmtId="38" fontId="33" fillId="0" borderId="13" xfId="1" applyFont="1" applyBorder="1" applyAlignment="1" applyProtection="1">
      <alignment horizontal="center" vertical="center" shrinkToFit="1"/>
      <protection hidden="1"/>
    </xf>
    <xf numFmtId="38" fontId="32" fillId="0" borderId="13" xfId="1" applyFont="1" applyBorder="1" applyAlignment="1" applyProtection="1">
      <alignment horizontal="center" vertical="center" shrinkToFit="1"/>
      <protection hidden="1"/>
    </xf>
    <xf numFmtId="0" fontId="32" fillId="0" borderId="13" xfId="0" applyFont="1" applyBorder="1" applyAlignment="1">
      <alignment horizontal="center" vertical="center" shrinkToFit="1"/>
    </xf>
    <xf numFmtId="38" fontId="33" fillId="0" borderId="14" xfId="1" applyFont="1" applyBorder="1" applyAlignment="1" applyProtection="1">
      <alignment horizontal="center" vertical="center" shrinkToFit="1"/>
      <protection hidden="1"/>
    </xf>
    <xf numFmtId="38" fontId="32" fillId="0" borderId="14" xfId="1" applyFont="1" applyBorder="1" applyAlignment="1" applyProtection="1">
      <alignment horizontal="center" vertical="center" shrinkToFit="1"/>
      <protection hidden="1"/>
    </xf>
    <xf numFmtId="0" fontId="32" fillId="0" borderId="14" xfId="0" applyFont="1" applyBorder="1" applyAlignment="1">
      <alignment horizontal="center" vertical="center" shrinkToFit="1"/>
    </xf>
    <xf numFmtId="38" fontId="33" fillId="0" borderId="1" xfId="1" applyFont="1" applyBorder="1" applyAlignment="1" applyProtection="1">
      <alignment horizontal="center" vertical="center" shrinkToFit="1"/>
      <protection hidden="1"/>
    </xf>
    <xf numFmtId="38" fontId="32" fillId="0" borderId="1" xfId="1" applyFont="1" applyBorder="1" applyAlignment="1" applyProtection="1">
      <alignment horizontal="center" vertical="center" shrinkToFit="1"/>
      <protection hidden="1"/>
    </xf>
    <xf numFmtId="0" fontId="32" fillId="0" borderId="1" xfId="0" applyFont="1" applyBorder="1" applyAlignment="1">
      <alignment horizontal="center" vertical="center" shrinkToFit="1"/>
    </xf>
    <xf numFmtId="0" fontId="1" fillId="0" borderId="1" xfId="4" applyBorder="1">
      <alignment vertical="center"/>
    </xf>
    <xf numFmtId="0" fontId="1" fillId="0" borderId="0" xfId="4">
      <alignment vertical="center"/>
    </xf>
    <xf numFmtId="49" fontId="1" fillId="0" borderId="1" xfId="4" applyNumberFormat="1" applyBorder="1">
      <alignment vertical="center"/>
    </xf>
    <xf numFmtId="0" fontId="35" fillId="0" borderId="0" xfId="0" applyFont="1">
      <alignment vertical="center"/>
    </xf>
    <xf numFmtId="0" fontId="17" fillId="0" borderId="19" xfId="0" applyFont="1" applyBorder="1" applyProtection="1">
      <alignment vertical="center"/>
      <protection locked="0"/>
    </xf>
    <xf numFmtId="0" fontId="17" fillId="0" borderId="18" xfId="0" applyFont="1" applyBorder="1" applyAlignment="1" applyProtection="1">
      <alignment horizontal="left" vertical="center"/>
      <protection locked="0"/>
    </xf>
    <xf numFmtId="0" fontId="36" fillId="0" borderId="0" xfId="0" applyFont="1" applyAlignment="1">
      <alignment vertical="center" wrapText="1"/>
    </xf>
    <xf numFmtId="0" fontId="36" fillId="11" borderId="1" xfId="0" applyFont="1" applyFill="1" applyBorder="1" applyAlignment="1">
      <alignment vertical="center" wrapText="1"/>
    </xf>
    <xf numFmtId="0" fontId="36" fillId="0" borderId="0" xfId="0" applyFont="1">
      <alignment vertical="center"/>
    </xf>
    <xf numFmtId="0" fontId="36" fillId="11" borderId="1" xfId="0" applyFont="1" applyFill="1" applyBorder="1">
      <alignment vertical="center"/>
    </xf>
    <xf numFmtId="0" fontId="36" fillId="0" borderId="1" xfId="0" applyFont="1" applyBorder="1">
      <alignment vertical="center"/>
    </xf>
    <xf numFmtId="0" fontId="36" fillId="12" borderId="1" xfId="0" applyFont="1" applyFill="1" applyBorder="1">
      <alignment vertical="center"/>
    </xf>
    <xf numFmtId="14" fontId="36" fillId="0" borderId="1" xfId="0" applyNumberFormat="1" applyFont="1" applyBorder="1">
      <alignment vertical="center"/>
    </xf>
    <xf numFmtId="14" fontId="36" fillId="12" borderId="1" xfId="0" applyNumberFormat="1" applyFont="1" applyFill="1" applyBorder="1">
      <alignment vertical="center"/>
    </xf>
    <xf numFmtId="0" fontId="36" fillId="11" borderId="5" xfId="0" applyFont="1" applyFill="1" applyBorder="1">
      <alignment vertical="center"/>
    </xf>
    <xf numFmtId="0" fontId="36" fillId="11" borderId="7" xfId="0" applyFont="1" applyFill="1" applyBorder="1">
      <alignment vertical="center"/>
    </xf>
    <xf numFmtId="0" fontId="36" fillId="5" borderId="5" xfId="0" applyFont="1" applyFill="1" applyBorder="1">
      <alignment vertical="center"/>
    </xf>
    <xf numFmtId="0" fontId="36" fillId="5" borderId="4" xfId="0" applyFont="1" applyFill="1" applyBorder="1">
      <alignment vertical="center"/>
    </xf>
    <xf numFmtId="0" fontId="36" fillId="5" borderId="1" xfId="0" applyFont="1" applyFill="1" applyBorder="1" applyAlignment="1">
      <alignment vertical="center" wrapText="1"/>
    </xf>
    <xf numFmtId="6" fontId="36" fillId="10" borderId="1" xfId="2" applyFont="1" applyFill="1" applyBorder="1">
      <alignment vertical="center"/>
    </xf>
    <xf numFmtId="0" fontId="36" fillId="13" borderId="8" xfId="0" applyFont="1" applyFill="1" applyBorder="1" applyAlignment="1">
      <alignment vertical="center" wrapText="1"/>
    </xf>
    <xf numFmtId="0" fontId="36" fillId="13" borderId="1" xfId="0" applyFont="1" applyFill="1" applyBorder="1">
      <alignment vertical="center"/>
    </xf>
    <xf numFmtId="0" fontId="36" fillId="13" borderId="5" xfId="0" applyFont="1" applyFill="1" applyBorder="1">
      <alignment vertical="center"/>
    </xf>
    <xf numFmtId="0" fontId="36" fillId="13" borderId="6" xfId="0" applyFont="1" applyFill="1" applyBorder="1">
      <alignment vertical="center"/>
    </xf>
    <xf numFmtId="0" fontId="36" fillId="13" borderId="7" xfId="0" applyFont="1" applyFill="1" applyBorder="1">
      <alignment vertical="center"/>
    </xf>
    <xf numFmtId="0" fontId="36" fillId="13" borderId="1" xfId="0" applyFont="1" applyFill="1" applyBorder="1" applyAlignment="1">
      <alignment vertical="center" wrapText="1"/>
    </xf>
    <xf numFmtId="0" fontId="36" fillId="10" borderId="1" xfId="0" applyFont="1" applyFill="1" applyBorder="1">
      <alignment vertical="center"/>
    </xf>
    <xf numFmtId="6" fontId="36" fillId="10" borderId="1" xfId="0" applyNumberFormat="1" applyFont="1" applyFill="1" applyBorder="1">
      <alignment vertical="center"/>
    </xf>
    <xf numFmtId="0" fontId="33" fillId="13" borderId="5" xfId="0" applyFont="1" applyFill="1" applyBorder="1" applyAlignment="1">
      <alignment vertical="center" wrapText="1"/>
    </xf>
    <xf numFmtId="0" fontId="32" fillId="0" borderId="0" xfId="0" applyFont="1" applyAlignment="1" applyProtection="1">
      <alignment horizontal="center" vertical="center" shrinkToFit="1"/>
      <protection hidden="1"/>
    </xf>
    <xf numFmtId="0" fontId="32" fillId="0" borderId="0" xfId="0" applyFont="1" applyAlignment="1" applyProtection="1">
      <alignment horizontal="left" vertical="top" wrapText="1"/>
      <protection hidden="1"/>
    </xf>
    <xf numFmtId="0" fontId="32" fillId="0" borderId="9" xfId="0" applyFont="1" applyBorder="1" applyAlignment="1" applyProtection="1">
      <alignment horizontal="left" vertical="top" wrapText="1"/>
      <protection hidden="1"/>
    </xf>
    <xf numFmtId="0" fontId="32" fillId="0" borderId="11" xfId="0" applyFont="1" applyBorder="1" applyAlignment="1" applyProtection="1">
      <alignment horizontal="left" vertical="top" wrapText="1"/>
      <protection hidden="1"/>
    </xf>
    <xf numFmtId="0" fontId="32" fillId="0" borderId="12" xfId="0" applyFont="1" applyBorder="1" applyAlignment="1" applyProtection="1">
      <alignment horizontal="left" vertical="top" wrapText="1"/>
      <protection hidden="1"/>
    </xf>
    <xf numFmtId="38" fontId="32" fillId="0" borderId="0" xfId="1" applyFont="1" applyFill="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32" fillId="0" borderId="1" xfId="0" applyFont="1" applyBorder="1" applyAlignment="1" applyProtection="1">
      <alignment horizontal="center" vertical="center" shrinkToFit="1"/>
      <protection hidden="1"/>
    </xf>
    <xf numFmtId="0" fontId="32" fillId="0" borderId="5" xfId="0" applyFont="1" applyBorder="1" applyAlignment="1" applyProtection="1">
      <alignment horizontal="center" vertical="center" shrinkToFit="1"/>
      <protection hidden="1"/>
    </xf>
    <xf numFmtId="0" fontId="32" fillId="0" borderId="6" xfId="0" applyFont="1" applyBorder="1" applyAlignment="1" applyProtection="1">
      <alignment horizontal="center" vertical="center" shrinkToFit="1"/>
      <protection hidden="1"/>
    </xf>
    <xf numFmtId="0" fontId="32" fillId="0" borderId="8" xfId="0" applyFont="1" applyBorder="1" applyAlignment="1" applyProtection="1">
      <alignment horizontal="center" vertical="center" shrinkToFit="1"/>
      <protection hidden="1"/>
    </xf>
    <xf numFmtId="0" fontId="32" fillId="0" borderId="10" xfId="0" applyFont="1" applyBorder="1" applyAlignment="1" applyProtection="1">
      <alignment horizontal="center" vertical="center" shrinkToFit="1"/>
      <protection hidden="1"/>
    </xf>
    <xf numFmtId="0" fontId="32" fillId="0" borderId="11" xfId="0" applyFont="1" applyBorder="1" applyAlignment="1" applyProtection="1">
      <alignment horizontal="center" vertical="center" shrinkToFit="1"/>
      <protection hidden="1"/>
    </xf>
    <xf numFmtId="0" fontId="32" fillId="0" borderId="6" xfId="0" applyFont="1" applyBorder="1" applyAlignment="1" applyProtection="1">
      <alignment horizontal="left" vertical="center" shrinkToFit="1"/>
      <protection hidden="1"/>
    </xf>
    <xf numFmtId="0" fontId="32" fillId="0" borderId="7" xfId="0" applyFont="1" applyBorder="1" applyAlignment="1" applyProtection="1">
      <alignment horizontal="left" vertical="center" shrinkToFit="1"/>
      <protection hidden="1"/>
    </xf>
    <xf numFmtId="49" fontId="17" fillId="0" borderId="19" xfId="0" applyNumberFormat="1" applyFont="1" applyBorder="1" applyAlignment="1" applyProtection="1">
      <alignment horizontal="left" vertical="center"/>
      <protection locked="0"/>
    </xf>
    <xf numFmtId="49" fontId="17" fillId="0" borderId="21" xfId="0" applyNumberFormat="1" applyFont="1" applyBorder="1" applyAlignment="1" applyProtection="1">
      <alignment horizontal="left" vertical="center"/>
      <protection locked="0"/>
    </xf>
    <xf numFmtId="49" fontId="17" fillId="0" borderId="20" xfId="0" applyNumberFormat="1" applyFont="1" applyBorder="1" applyAlignment="1" applyProtection="1">
      <alignment horizontal="left" vertical="center"/>
      <protection locked="0"/>
    </xf>
    <xf numFmtId="49" fontId="17" fillId="0" borderId="19" xfId="0" applyNumberFormat="1" applyFont="1" applyBorder="1" applyProtection="1">
      <alignment vertical="center"/>
      <protection locked="0"/>
    </xf>
    <xf numFmtId="49" fontId="17" fillId="0" borderId="21" xfId="0" applyNumberFormat="1" applyFont="1" applyBorder="1" applyProtection="1">
      <alignment vertical="center"/>
      <protection locked="0"/>
    </xf>
    <xf numFmtId="49" fontId="17" fillId="0" borderId="20" xfId="0" applyNumberFormat="1" applyFont="1" applyBorder="1" applyProtection="1">
      <alignment vertical="center"/>
      <protection locked="0"/>
    </xf>
    <xf numFmtId="49" fontId="32" fillId="0" borderId="0" xfId="0" applyNumberFormat="1" applyFont="1" applyAlignment="1" applyProtection="1">
      <alignment horizontal="center" vertical="center" shrinkToFit="1"/>
      <protection hidden="1"/>
    </xf>
    <xf numFmtId="0" fontId="7" fillId="0" borderId="0" xfId="0" applyFont="1" applyProtection="1">
      <alignment vertical="center"/>
      <protection hidden="1"/>
    </xf>
    <xf numFmtId="0" fontId="11" fillId="0" borderId="0" xfId="0" applyFont="1" applyAlignment="1" applyProtection="1">
      <alignment horizontal="left" vertical="top" wrapText="1" shrinkToFit="1"/>
      <protection hidden="1"/>
    </xf>
    <xf numFmtId="0" fontId="25" fillId="0" borderId="0" xfId="0" applyFont="1" applyProtection="1">
      <alignment vertical="center"/>
      <protection hidden="1"/>
    </xf>
    <xf numFmtId="0" fontId="26" fillId="0" borderId="0" xfId="0" applyFont="1" applyAlignment="1">
      <alignment vertical="center" shrinkToFit="1"/>
    </xf>
    <xf numFmtId="0" fontId="32" fillId="0" borderId="0" xfId="0" applyFont="1" applyAlignment="1" applyProtection="1">
      <alignment horizontal="left" vertical="center" shrinkToFit="1"/>
      <protection hidden="1"/>
    </xf>
    <xf numFmtId="0" fontId="32" fillId="0" borderId="0" xfId="0" applyFont="1" applyAlignment="1" applyProtection="1">
      <alignment vertical="center" shrinkToFit="1"/>
      <protection hidden="1"/>
    </xf>
    <xf numFmtId="0" fontId="7" fillId="0" borderId="0" xfId="0" applyFont="1" applyAlignment="1" applyProtection="1">
      <alignment horizontal="center" vertical="center"/>
      <protection hidden="1"/>
    </xf>
    <xf numFmtId="0" fontId="17" fillId="0" borderId="19" xfId="0" applyFont="1" applyBorder="1" applyProtection="1">
      <alignment vertical="center"/>
      <protection locked="0"/>
    </xf>
    <xf numFmtId="0" fontId="17" fillId="0" borderId="21" xfId="0" applyFont="1" applyBorder="1" applyProtection="1">
      <alignment vertical="center"/>
      <protection locked="0"/>
    </xf>
    <xf numFmtId="0" fontId="17" fillId="0" borderId="20" xfId="0" applyFont="1" applyBorder="1" applyProtection="1">
      <alignment vertical="center"/>
      <protection locked="0"/>
    </xf>
    <xf numFmtId="0" fontId="34" fillId="0" borderId="0" xfId="3" applyFont="1" applyProtection="1">
      <alignment vertical="center"/>
      <protection locked="0"/>
    </xf>
    <xf numFmtId="38" fontId="32" fillId="0" borderId="8" xfId="1" applyFont="1" applyBorder="1" applyAlignment="1" applyProtection="1">
      <alignment horizontal="center" vertical="center" shrinkToFit="1"/>
      <protection hidden="1"/>
    </xf>
    <xf numFmtId="38" fontId="32" fillId="0" borderId="9" xfId="1" applyFont="1" applyBorder="1" applyAlignment="1" applyProtection="1">
      <alignment horizontal="center" vertical="center" shrinkToFit="1"/>
      <protection hidden="1"/>
    </xf>
    <xf numFmtId="38" fontId="32" fillId="0" borderId="2" xfId="1" applyFont="1" applyBorder="1" applyAlignment="1" applyProtection="1">
      <alignment horizontal="center" vertical="center" shrinkToFit="1"/>
      <protection hidden="1"/>
    </xf>
    <xf numFmtId="38" fontId="32" fillId="0" borderId="4" xfId="1" applyFont="1" applyBorder="1" applyAlignment="1" applyProtection="1">
      <alignment horizontal="center" vertical="center" shrinkToFit="1"/>
      <protection hidden="1"/>
    </xf>
    <xf numFmtId="38" fontId="32" fillId="0" borderId="3" xfId="1" applyFont="1" applyBorder="1" applyAlignment="1" applyProtection="1">
      <alignment horizontal="center" vertical="center" shrinkToFit="1"/>
      <protection hidden="1"/>
    </xf>
    <xf numFmtId="38" fontId="32" fillId="0" borderId="1" xfId="1" applyFont="1" applyFill="1" applyBorder="1" applyAlignment="1" applyProtection="1">
      <alignment horizontal="center" vertical="center" shrinkToFit="1"/>
      <protection hidden="1"/>
    </xf>
    <xf numFmtId="0" fontId="7" fillId="0" borderId="15" xfId="0" applyFont="1" applyBorder="1" applyAlignment="1" applyProtection="1">
      <alignment horizontal="center" vertical="top"/>
      <protection hidden="1"/>
    </xf>
    <xf numFmtId="0" fontId="7" fillId="0" borderId="16" xfId="0" applyFont="1" applyBorder="1" applyAlignment="1" applyProtection="1">
      <alignment horizontal="center" vertical="top"/>
      <protection hidden="1"/>
    </xf>
    <xf numFmtId="0" fontId="7" fillId="0" borderId="17" xfId="0" applyFont="1" applyBorder="1" applyAlignment="1" applyProtection="1">
      <alignment horizontal="center" vertical="top"/>
      <protection hidden="1"/>
    </xf>
    <xf numFmtId="0" fontId="7" fillId="0" borderId="2"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38" fontId="32" fillId="0" borderId="0" xfId="1" applyFont="1" applyBorder="1" applyAlignment="1" applyProtection="1">
      <alignment horizontal="center" vertical="center" shrinkToFit="1"/>
      <protection hidden="1"/>
    </xf>
    <xf numFmtId="38" fontId="32" fillId="0" borderId="14" xfId="1" applyFont="1" applyFill="1" applyBorder="1" applyAlignment="1" applyProtection="1">
      <alignment horizontal="center" vertical="center" shrinkToFit="1"/>
      <protection hidden="1"/>
    </xf>
    <xf numFmtId="0" fontId="7" fillId="0" borderId="0" xfId="0" applyFont="1" applyAlignment="1" applyProtection="1">
      <alignment horizontal="center" vertical="top"/>
      <protection hidden="1"/>
    </xf>
    <xf numFmtId="38" fontId="32" fillId="0" borderId="5" xfId="1" applyFont="1" applyBorder="1" applyAlignment="1" applyProtection="1">
      <alignment horizontal="center" vertical="center" shrinkToFit="1"/>
      <protection hidden="1"/>
    </xf>
    <xf numFmtId="38" fontId="32" fillId="0" borderId="7" xfId="1" applyFont="1" applyBorder="1" applyAlignment="1" applyProtection="1">
      <alignment horizontal="center" vertical="center" shrinkToFit="1"/>
      <protection hidden="1"/>
    </xf>
    <xf numFmtId="38" fontId="21" fillId="0" borderId="5" xfId="1" applyFont="1" applyBorder="1" applyAlignment="1" applyProtection="1">
      <alignment horizontal="center" vertical="center" shrinkToFit="1"/>
      <protection hidden="1"/>
    </xf>
    <xf numFmtId="38" fontId="21" fillId="0" borderId="6" xfId="1" applyFont="1" applyBorder="1" applyAlignment="1" applyProtection="1">
      <alignment horizontal="center" vertical="center" shrinkToFit="1"/>
      <protection hidden="1"/>
    </xf>
    <xf numFmtId="38" fontId="21" fillId="0" borderId="13" xfId="1" applyFont="1" applyFill="1" applyBorder="1" applyAlignment="1" applyProtection="1">
      <alignment horizontal="center" vertical="center" shrinkToFit="1"/>
      <protection hidden="1"/>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wrapText="1"/>
    </xf>
  </cellXfs>
  <cellStyles count="6">
    <cellStyle name="ハイパーリンク" xfId="3" builtinId="8"/>
    <cellStyle name="桁区切り" xfId="1" builtinId="6"/>
    <cellStyle name="通貨" xfId="2" builtinId="7"/>
    <cellStyle name="標準" xfId="0" builtinId="0"/>
    <cellStyle name="標準 2" xfId="5" xr:uid="{CABD8099-D012-4366-92B5-DB1E82155523}"/>
    <cellStyle name="標準 4" xfId="4" xr:uid="{CC58B5D8-ECC5-4C45-AD7B-568AA26C5768}"/>
  </cellStyles>
  <dxfs count="15">
    <dxf>
      <fill>
        <patternFill>
          <bgColor theme="1" tint="0.499984740745262"/>
        </patternFill>
      </fill>
    </dxf>
    <dxf>
      <fill>
        <patternFill>
          <bgColor theme="9"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rgb="FFFFFF00"/>
        </patternFill>
      </fill>
    </dxf>
  </dxfs>
  <tableStyles count="0" defaultTableStyle="TableStyleMedium2" defaultPivotStyle="PivotStyleLight16"/>
  <colors>
    <mruColors>
      <color rgb="FFE7E6E6"/>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32</xdr:col>
      <xdr:colOff>200025</xdr:colOff>
      <xdr:row>8</xdr:row>
      <xdr:rowOff>108439</xdr:rowOff>
    </xdr:from>
    <xdr:to>
      <xdr:col>37</xdr:col>
      <xdr:colOff>409107</xdr:colOff>
      <xdr:row>38</xdr:row>
      <xdr:rowOff>70338</xdr:rowOff>
    </xdr:to>
    <xdr:pic>
      <xdr:nvPicPr>
        <xdr:cNvPr id="8" name="図 7">
          <a:extLst>
            <a:ext uri="{FF2B5EF4-FFF2-40B4-BE49-F238E27FC236}">
              <a16:creationId xmlns:a16="http://schemas.microsoft.com/office/drawing/2014/main" id="{61A4A7E9-5CBF-2814-6595-5ABC207B7FA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277850" y="1708639"/>
          <a:ext cx="4219107" cy="5962649"/>
        </a:xfrm>
        <a:prstGeom prst="rect">
          <a:avLst/>
        </a:prstGeom>
        <a:ln>
          <a:solidFill>
            <a:sysClr val="windowText" lastClr="000000"/>
          </a:solidFill>
        </a:ln>
      </xdr:spPr>
    </xdr:pic>
    <xdr:clientData/>
  </xdr:twoCellAnchor>
  <xdr:twoCellAnchor>
    <xdr:from>
      <xdr:col>36</xdr:col>
      <xdr:colOff>0</xdr:colOff>
      <xdr:row>11</xdr:row>
      <xdr:rowOff>38100</xdr:rowOff>
    </xdr:from>
    <xdr:to>
      <xdr:col>37</xdr:col>
      <xdr:colOff>95250</xdr:colOff>
      <xdr:row>11</xdr:row>
      <xdr:rowOff>180975</xdr:rowOff>
    </xdr:to>
    <xdr:sp macro="" textlink="">
      <xdr:nvSpPr>
        <xdr:cNvPr id="3" name="正方形/長方形 2">
          <a:extLst>
            <a:ext uri="{FF2B5EF4-FFF2-40B4-BE49-F238E27FC236}">
              <a16:creationId xmlns:a16="http://schemas.microsoft.com/office/drawing/2014/main" id="{D9F48D27-7E1D-4B92-89DD-188AE4C1ECAF}"/>
            </a:ext>
          </a:extLst>
        </xdr:cNvPr>
        <xdr:cNvSpPr/>
      </xdr:nvSpPr>
      <xdr:spPr>
        <a:xfrm>
          <a:off x="16402050" y="2238375"/>
          <a:ext cx="781050" cy="142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742950</xdr:colOff>
      <xdr:row>26</xdr:row>
      <xdr:rowOff>60813</xdr:rowOff>
    </xdr:from>
    <xdr:to>
      <xdr:col>34</xdr:col>
      <xdr:colOff>628650</xdr:colOff>
      <xdr:row>27</xdr:row>
      <xdr:rowOff>22713</xdr:rowOff>
    </xdr:to>
    <xdr:sp macro="" textlink="">
      <xdr:nvSpPr>
        <xdr:cNvPr id="4" name="正方形/長方形 3">
          <a:extLst>
            <a:ext uri="{FF2B5EF4-FFF2-40B4-BE49-F238E27FC236}">
              <a16:creationId xmlns:a16="http://schemas.microsoft.com/office/drawing/2014/main" id="{5C0F1685-B310-4CC3-89A6-9C27E9927380}"/>
            </a:ext>
          </a:extLst>
        </xdr:cNvPr>
        <xdr:cNvSpPr/>
      </xdr:nvSpPr>
      <xdr:spPr>
        <a:xfrm>
          <a:off x="13858142" y="5204313"/>
          <a:ext cx="1841989" cy="15972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493985</xdr:colOff>
      <xdr:row>12</xdr:row>
      <xdr:rowOff>74381</xdr:rowOff>
    </xdr:from>
    <xdr:to>
      <xdr:col>37</xdr:col>
      <xdr:colOff>151085</xdr:colOff>
      <xdr:row>14</xdr:row>
      <xdr:rowOff>28954</xdr:rowOff>
    </xdr:to>
    <xdr:sp macro="" textlink="">
      <xdr:nvSpPr>
        <xdr:cNvPr id="6" name="吹き出し: 四角形 5">
          <a:extLst>
            <a:ext uri="{FF2B5EF4-FFF2-40B4-BE49-F238E27FC236}">
              <a16:creationId xmlns:a16="http://schemas.microsoft.com/office/drawing/2014/main" id="{1E53A724-549F-93E3-B890-FC1F0DB7033D}"/>
            </a:ext>
          </a:extLst>
        </xdr:cNvPr>
        <xdr:cNvSpPr/>
      </xdr:nvSpPr>
      <xdr:spPr>
        <a:xfrm>
          <a:off x="16210235" y="2474681"/>
          <a:ext cx="1028700" cy="354623"/>
        </a:xfrm>
        <a:prstGeom prst="wedgeRectCallout">
          <a:avLst>
            <a:gd name="adj1" fmla="val 4214"/>
            <a:gd name="adj2" fmla="val -799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交付決定日</a:t>
          </a:r>
        </a:p>
      </xdr:txBody>
    </xdr:sp>
    <xdr:clientData/>
  </xdr:twoCellAnchor>
  <xdr:twoCellAnchor>
    <xdr:from>
      <xdr:col>35</xdr:col>
      <xdr:colOff>152400</xdr:colOff>
      <xdr:row>25</xdr:row>
      <xdr:rowOff>70338</xdr:rowOff>
    </xdr:from>
    <xdr:to>
      <xdr:col>36</xdr:col>
      <xdr:colOff>571500</xdr:colOff>
      <xdr:row>27</xdr:row>
      <xdr:rowOff>22713</xdr:rowOff>
    </xdr:to>
    <xdr:sp macro="" textlink="">
      <xdr:nvSpPr>
        <xdr:cNvPr id="7" name="吹き出し: 四角形 6">
          <a:extLst>
            <a:ext uri="{FF2B5EF4-FFF2-40B4-BE49-F238E27FC236}">
              <a16:creationId xmlns:a16="http://schemas.microsoft.com/office/drawing/2014/main" id="{9EB8A022-426E-4941-82A2-E42113B78BD5}"/>
            </a:ext>
          </a:extLst>
        </xdr:cNvPr>
        <xdr:cNvSpPr/>
      </xdr:nvSpPr>
      <xdr:spPr>
        <a:xfrm>
          <a:off x="15912612" y="5016011"/>
          <a:ext cx="1107830" cy="348029"/>
        </a:xfrm>
        <a:prstGeom prst="wedgeRectCallout">
          <a:avLst>
            <a:gd name="adj1" fmla="val -65564"/>
            <a:gd name="adj2" fmla="val 354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交付決定番号</a:t>
          </a:r>
        </a:p>
      </xdr:txBody>
    </xdr:sp>
    <xdr:clientData/>
  </xdr:twoCellAnchor>
  <xdr:twoCellAnchor>
    <xdr:from>
      <xdr:col>32</xdr:col>
      <xdr:colOff>200025</xdr:colOff>
      <xdr:row>38</xdr:row>
      <xdr:rowOff>143609</xdr:rowOff>
    </xdr:from>
    <xdr:to>
      <xdr:col>37</xdr:col>
      <xdr:colOff>400050</xdr:colOff>
      <xdr:row>46</xdr:row>
      <xdr:rowOff>180975</xdr:rowOff>
    </xdr:to>
    <xdr:sp macro="" textlink="">
      <xdr:nvSpPr>
        <xdr:cNvPr id="2" name="テキスト ボックス 1">
          <a:extLst>
            <a:ext uri="{FF2B5EF4-FFF2-40B4-BE49-F238E27FC236}">
              <a16:creationId xmlns:a16="http://schemas.microsoft.com/office/drawing/2014/main" id="{B95DFCCA-3FEF-4D55-829B-A3B0EADEDB00}"/>
            </a:ext>
          </a:extLst>
        </xdr:cNvPr>
        <xdr:cNvSpPr txBox="1"/>
      </xdr:nvSpPr>
      <xdr:spPr>
        <a:xfrm>
          <a:off x="13277850" y="7744559"/>
          <a:ext cx="4210050" cy="163756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メールアドレスに使用可能な文字</a:t>
          </a:r>
          <a:endParaRPr kumimoji="1" lang="en-US" altLang="ja-JP" sz="1000" b="1"/>
        </a:p>
        <a:p>
          <a:r>
            <a:rPr kumimoji="1" lang="ja-JP" altLang="en-US" sz="1000"/>
            <a:t>・アルファベット、数字</a:t>
          </a:r>
          <a:endParaRPr kumimoji="1" lang="en-US" altLang="ja-JP" sz="1000"/>
        </a:p>
        <a:p>
          <a:r>
            <a:rPr kumimoji="1" lang="ja-JP" altLang="en-US" sz="1000"/>
            <a:t>・ピリオド「</a:t>
          </a:r>
          <a:r>
            <a:rPr kumimoji="1" lang="ja-JP" altLang="en-US" sz="1000" baseline="0"/>
            <a:t> </a:t>
          </a:r>
          <a:r>
            <a:rPr kumimoji="1" lang="en-US" altLang="ja-JP" sz="1000" b="1"/>
            <a:t>. </a:t>
          </a:r>
          <a:r>
            <a:rPr kumimoji="1" lang="ja-JP" altLang="en-US" sz="1000"/>
            <a:t>」</a:t>
          </a:r>
          <a:endParaRPr kumimoji="1" lang="en-US" altLang="ja-JP" sz="1000"/>
        </a:p>
        <a:p>
          <a:r>
            <a:rPr kumimoji="1" lang="ja-JP" altLang="en-US" sz="1000"/>
            <a:t>・ハイフン「 </a:t>
          </a:r>
          <a:r>
            <a:rPr kumimoji="1" lang="en-US" altLang="ja-JP" sz="1000" b="1"/>
            <a:t>- </a:t>
          </a:r>
          <a:r>
            <a:rPr kumimoji="1" lang="ja-JP" altLang="en-US" sz="1000"/>
            <a:t>」</a:t>
          </a:r>
          <a:endParaRPr kumimoji="1" lang="en-US" altLang="ja-JP" sz="1000"/>
        </a:p>
        <a:p>
          <a:r>
            <a:rPr kumimoji="1" lang="ja-JP" altLang="en-US" sz="1000"/>
            <a:t>・アンダーバー「 </a:t>
          </a:r>
          <a:r>
            <a:rPr kumimoji="1" lang="en-US" altLang="ja-JP" sz="1000" b="1"/>
            <a:t>_ </a:t>
          </a:r>
          <a:r>
            <a:rPr kumimoji="1" lang="ja-JP" altLang="en-US" sz="1000"/>
            <a:t>」</a:t>
          </a:r>
          <a:endParaRPr kumimoji="1" lang="en-US" altLang="ja-JP" sz="1100"/>
        </a:p>
        <a:p>
          <a:r>
            <a:rPr kumimoji="1" lang="en-US" altLang="ja-JP" sz="900">
              <a:solidFill>
                <a:srgbClr val="FF0000"/>
              </a:solidFill>
            </a:rPr>
            <a:t>※</a:t>
          </a:r>
          <a:r>
            <a:rPr kumimoji="1" lang="ja-JP" altLang="en-US" sz="900">
              <a:solidFill>
                <a:srgbClr val="FF0000"/>
              </a:solidFill>
            </a:rPr>
            <a:t>メールの設定を確認し、事務局からのメールが届くようにしてください。</a:t>
          </a:r>
        </a:p>
      </xdr:txBody>
    </xdr:sp>
    <xdr:clientData/>
  </xdr:twoCellAnchor>
  <xdr:twoCellAnchor>
    <xdr:from>
      <xdr:col>28</xdr:col>
      <xdr:colOff>304800</xdr:colOff>
      <xdr:row>26</xdr:row>
      <xdr:rowOff>141776</xdr:rowOff>
    </xdr:from>
    <xdr:to>
      <xdr:col>32</xdr:col>
      <xdr:colOff>742950</xdr:colOff>
      <xdr:row>26</xdr:row>
      <xdr:rowOff>142875</xdr:rowOff>
    </xdr:to>
    <xdr:cxnSp macro="">
      <xdr:nvCxnSpPr>
        <xdr:cNvPr id="32" name="コネクタ: カギ線 31">
          <a:extLst>
            <a:ext uri="{FF2B5EF4-FFF2-40B4-BE49-F238E27FC236}">
              <a16:creationId xmlns:a16="http://schemas.microsoft.com/office/drawing/2014/main" id="{51308BB5-9C2F-4E3F-A9AC-7766DE45C865}"/>
            </a:ext>
          </a:extLst>
        </xdr:cNvPr>
        <xdr:cNvCxnSpPr>
          <a:endCxn id="4" idx="1"/>
        </xdr:cNvCxnSpPr>
      </xdr:nvCxnSpPr>
      <xdr:spPr>
        <a:xfrm flipV="1">
          <a:off x="10144125" y="5342426"/>
          <a:ext cx="3676650" cy="1099"/>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11</xdr:row>
      <xdr:rowOff>114301</xdr:rowOff>
    </xdr:from>
    <xdr:to>
      <xdr:col>35</xdr:col>
      <xdr:colOff>666750</xdr:colOff>
      <xdr:row>26</xdr:row>
      <xdr:rowOff>142875</xdr:rowOff>
    </xdr:to>
    <xdr:cxnSp macro="">
      <xdr:nvCxnSpPr>
        <xdr:cNvPr id="23" name="コネクタ: カギ線 22">
          <a:extLst>
            <a:ext uri="{FF2B5EF4-FFF2-40B4-BE49-F238E27FC236}">
              <a16:creationId xmlns:a16="http://schemas.microsoft.com/office/drawing/2014/main" id="{6C3DCFAD-545C-409A-8CEF-AFFA6FEFABA5}"/>
            </a:ext>
          </a:extLst>
        </xdr:cNvPr>
        <xdr:cNvCxnSpPr/>
      </xdr:nvCxnSpPr>
      <xdr:spPr>
        <a:xfrm flipV="1">
          <a:off x="10277475" y="2314576"/>
          <a:ext cx="6105525" cy="3028949"/>
        </a:xfrm>
        <a:prstGeom prst="bentConnector3">
          <a:avLst>
            <a:gd name="adj1" fmla="val 53432"/>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1154179</xdr:colOff>
      <xdr:row>5</xdr:row>
      <xdr:rowOff>105603</xdr:rowOff>
    </xdr:from>
    <xdr:to>
      <xdr:col>17</xdr:col>
      <xdr:colOff>1134320</xdr:colOff>
      <xdr:row>18</xdr:row>
      <xdr:rowOff>136955</xdr:rowOff>
    </xdr:to>
    <xdr:pic>
      <xdr:nvPicPr>
        <xdr:cNvPr id="11" name="図 10">
          <a:extLst>
            <a:ext uri="{FF2B5EF4-FFF2-40B4-BE49-F238E27FC236}">
              <a16:creationId xmlns:a16="http://schemas.microsoft.com/office/drawing/2014/main" id="{57023310-ADCA-476B-A618-16907368453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089004" y="1439103"/>
          <a:ext cx="2513791" cy="3574652"/>
        </a:xfrm>
        <a:prstGeom prst="rect">
          <a:avLst/>
        </a:prstGeom>
        <a:ln>
          <a:solidFill>
            <a:sysClr val="windowText" lastClr="000000"/>
          </a:solidFill>
        </a:ln>
      </xdr:spPr>
    </xdr:pic>
    <xdr:clientData/>
  </xdr:twoCellAnchor>
  <xdr:twoCellAnchor editAs="oneCell">
    <xdr:from>
      <xdr:col>17</xdr:col>
      <xdr:colOff>1228312</xdr:colOff>
      <xdr:row>5</xdr:row>
      <xdr:rowOff>105603</xdr:rowOff>
    </xdr:from>
    <xdr:to>
      <xdr:col>19</xdr:col>
      <xdr:colOff>1230292</xdr:colOff>
      <xdr:row>18</xdr:row>
      <xdr:rowOff>137103</xdr:rowOff>
    </xdr:to>
    <xdr:pic>
      <xdr:nvPicPr>
        <xdr:cNvPr id="8" name="図 7">
          <a:extLst>
            <a:ext uri="{FF2B5EF4-FFF2-40B4-BE49-F238E27FC236}">
              <a16:creationId xmlns:a16="http://schemas.microsoft.com/office/drawing/2014/main" id="{2A6BB84C-0E31-9CA5-2159-3960D7CF83B2}"/>
            </a:ext>
          </a:extLst>
        </xdr:cNvPr>
        <xdr:cNvPicPr>
          <a:picLocks noChangeAspect="1"/>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sharpenSoften amount="25000"/>
                  </a14:imgEffect>
                </a14:imgLayer>
              </a14:imgProps>
            </a:ext>
            <a:ext uri="{28A0092B-C50C-407E-A947-70E740481C1C}">
              <a14:useLocalDpi xmlns:a14="http://schemas.microsoft.com/office/drawing/2010/main"/>
            </a:ext>
          </a:extLst>
        </a:blip>
        <a:srcRect/>
        <a:stretch/>
      </xdr:blipFill>
      <xdr:spPr>
        <a:xfrm>
          <a:off x="15696787" y="1439103"/>
          <a:ext cx="2535630" cy="3574800"/>
        </a:xfrm>
        <a:prstGeom prst="rect">
          <a:avLst/>
        </a:prstGeom>
        <a:ln>
          <a:solidFill>
            <a:sysClr val="windowText" lastClr="000000"/>
          </a:solidFill>
        </a:ln>
      </xdr:spPr>
    </xdr:pic>
    <xdr:clientData/>
  </xdr:twoCellAnchor>
  <xdr:twoCellAnchor>
    <xdr:from>
      <xdr:col>1</xdr:col>
      <xdr:colOff>0</xdr:colOff>
      <xdr:row>3</xdr:row>
      <xdr:rowOff>9525</xdr:rowOff>
    </xdr:from>
    <xdr:to>
      <xdr:col>2</xdr:col>
      <xdr:colOff>9525</xdr:colOff>
      <xdr:row>6</xdr:row>
      <xdr:rowOff>9525</xdr:rowOff>
    </xdr:to>
    <xdr:cxnSp macro="">
      <xdr:nvCxnSpPr>
        <xdr:cNvPr id="2" name="直線コネクタ 1">
          <a:extLst>
            <a:ext uri="{FF2B5EF4-FFF2-40B4-BE49-F238E27FC236}">
              <a16:creationId xmlns:a16="http://schemas.microsoft.com/office/drawing/2014/main" id="{1BEF0805-7528-4D35-B53E-5E2CE3413510}"/>
            </a:ext>
          </a:extLst>
        </xdr:cNvPr>
        <xdr:cNvCxnSpPr/>
      </xdr:nvCxnSpPr>
      <xdr:spPr>
        <a:xfrm>
          <a:off x="57150" y="10344150"/>
          <a:ext cx="1162050" cy="85725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962855</xdr:colOff>
      <xdr:row>13</xdr:row>
      <xdr:rowOff>209137</xdr:rowOff>
    </xdr:from>
    <xdr:to>
      <xdr:col>17</xdr:col>
      <xdr:colOff>257176</xdr:colOff>
      <xdr:row>14</xdr:row>
      <xdr:rowOff>190500</xdr:rowOff>
    </xdr:to>
    <xdr:sp macro="" textlink="">
      <xdr:nvSpPr>
        <xdr:cNvPr id="6" name="正方形/長方形 5">
          <a:extLst>
            <a:ext uri="{FF2B5EF4-FFF2-40B4-BE49-F238E27FC236}">
              <a16:creationId xmlns:a16="http://schemas.microsoft.com/office/drawing/2014/main" id="{3C0D5C80-C77C-88B7-240E-F3DCA902F61C}"/>
            </a:ext>
          </a:extLst>
        </xdr:cNvPr>
        <xdr:cNvSpPr/>
      </xdr:nvSpPr>
      <xdr:spPr>
        <a:xfrm>
          <a:off x="14164505" y="3752437"/>
          <a:ext cx="561146" cy="2480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1047336</xdr:colOff>
      <xdr:row>6</xdr:row>
      <xdr:rowOff>139562</xdr:rowOff>
    </xdr:from>
    <xdr:to>
      <xdr:col>19</xdr:col>
      <xdr:colOff>333375</xdr:colOff>
      <xdr:row>8</xdr:row>
      <xdr:rowOff>171450</xdr:rowOff>
    </xdr:to>
    <xdr:sp macro="" textlink="">
      <xdr:nvSpPr>
        <xdr:cNvPr id="10" name="L 字 9">
          <a:extLst>
            <a:ext uri="{FF2B5EF4-FFF2-40B4-BE49-F238E27FC236}">
              <a16:creationId xmlns:a16="http://schemas.microsoft.com/office/drawing/2014/main" id="{DC09027A-0130-4747-87B9-AC100FAEC92A}"/>
            </a:ext>
          </a:extLst>
        </xdr:cNvPr>
        <xdr:cNvSpPr/>
      </xdr:nvSpPr>
      <xdr:spPr>
        <a:xfrm rot="10800000">
          <a:off x="16782636" y="1815962"/>
          <a:ext cx="552864" cy="565288"/>
        </a:xfrm>
        <a:prstGeom prst="corner">
          <a:avLst>
            <a:gd name="adj1" fmla="val 14935"/>
            <a:gd name="adj2" fmla="val 3573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1175716</xdr:colOff>
      <xdr:row>4</xdr:row>
      <xdr:rowOff>226237</xdr:rowOff>
    </xdr:from>
    <xdr:to>
      <xdr:col>16</xdr:col>
      <xdr:colOff>637761</xdr:colOff>
      <xdr:row>5</xdr:row>
      <xdr:rowOff>213812</xdr:rowOff>
    </xdr:to>
    <xdr:sp macro="" textlink="">
      <xdr:nvSpPr>
        <xdr:cNvPr id="12" name="正方形/長方形 11">
          <a:extLst>
            <a:ext uri="{FF2B5EF4-FFF2-40B4-BE49-F238E27FC236}">
              <a16:creationId xmlns:a16="http://schemas.microsoft.com/office/drawing/2014/main" id="{459BCC52-2B85-AC5A-A7B3-0EB936450E5B}"/>
            </a:ext>
          </a:extLst>
        </xdr:cNvPr>
        <xdr:cNvSpPr/>
      </xdr:nvSpPr>
      <xdr:spPr>
        <a:xfrm>
          <a:off x="13110541" y="1216837"/>
          <a:ext cx="728870" cy="330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様式第</a:t>
          </a:r>
          <a:r>
            <a:rPr kumimoji="1" lang="en-US" altLang="ja-JP" sz="1100"/>
            <a:t>2</a:t>
          </a:r>
          <a:endParaRPr kumimoji="1" lang="ja-JP" altLang="en-US" sz="1100"/>
        </a:p>
      </xdr:txBody>
    </xdr:sp>
    <xdr:clientData/>
  </xdr:twoCellAnchor>
  <xdr:twoCellAnchor>
    <xdr:from>
      <xdr:col>18</xdr:col>
      <xdr:colOff>28575</xdr:colOff>
      <xdr:row>4</xdr:row>
      <xdr:rowOff>226237</xdr:rowOff>
    </xdr:from>
    <xdr:to>
      <xdr:col>18</xdr:col>
      <xdr:colOff>1080466</xdr:colOff>
      <xdr:row>5</xdr:row>
      <xdr:rowOff>213812</xdr:rowOff>
    </xdr:to>
    <xdr:sp macro="" textlink="">
      <xdr:nvSpPr>
        <xdr:cNvPr id="13" name="正方形/長方形 12">
          <a:extLst>
            <a:ext uri="{FF2B5EF4-FFF2-40B4-BE49-F238E27FC236}">
              <a16:creationId xmlns:a16="http://schemas.microsoft.com/office/drawing/2014/main" id="{E14020D0-BE9A-42D5-8163-88C5BD801B9E}"/>
            </a:ext>
          </a:extLst>
        </xdr:cNvPr>
        <xdr:cNvSpPr/>
      </xdr:nvSpPr>
      <xdr:spPr>
        <a:xfrm>
          <a:off x="15763875" y="1216837"/>
          <a:ext cx="1051891" cy="3304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様式第</a:t>
          </a:r>
          <a:r>
            <a:rPr kumimoji="1" lang="en-US" altLang="ja-JP" sz="1100"/>
            <a:t>4</a:t>
          </a:r>
          <a:r>
            <a:rPr kumimoji="1" lang="ja-JP" altLang="en-US" sz="1100"/>
            <a:t>別紙</a:t>
          </a:r>
        </a:p>
      </xdr:txBody>
    </xdr:sp>
    <xdr:clientData/>
  </xdr:twoCellAnchor>
  <xdr:twoCellAnchor>
    <xdr:from>
      <xdr:col>16</xdr:col>
      <xdr:colOff>38100</xdr:colOff>
      <xdr:row>15</xdr:row>
      <xdr:rowOff>123825</xdr:rowOff>
    </xdr:from>
    <xdr:to>
      <xdr:col>16</xdr:col>
      <xdr:colOff>1143000</xdr:colOff>
      <xdr:row>16</xdr:row>
      <xdr:rowOff>209550</xdr:rowOff>
    </xdr:to>
    <xdr:sp macro="" textlink="">
      <xdr:nvSpPr>
        <xdr:cNvPr id="15" name="吹き出し: 四角形 14">
          <a:extLst>
            <a:ext uri="{FF2B5EF4-FFF2-40B4-BE49-F238E27FC236}">
              <a16:creationId xmlns:a16="http://schemas.microsoft.com/office/drawing/2014/main" id="{FFE25CC7-E995-4717-8253-A957B9304BF3}"/>
            </a:ext>
          </a:extLst>
        </xdr:cNvPr>
        <xdr:cNvSpPr/>
      </xdr:nvSpPr>
      <xdr:spPr>
        <a:xfrm>
          <a:off x="13239750" y="4200525"/>
          <a:ext cx="1104900" cy="352425"/>
        </a:xfrm>
        <a:prstGeom prst="wedgeRectCallout">
          <a:avLst>
            <a:gd name="adj1" fmla="val 39608"/>
            <a:gd name="adj2" fmla="val -969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補助対象経費</a:t>
          </a:r>
        </a:p>
      </xdr:txBody>
    </xdr:sp>
    <xdr:clientData/>
  </xdr:twoCellAnchor>
  <xdr:twoCellAnchor>
    <xdr:from>
      <xdr:col>19</xdr:col>
      <xdr:colOff>304799</xdr:colOff>
      <xdr:row>9</xdr:row>
      <xdr:rowOff>28575</xdr:rowOff>
    </xdr:from>
    <xdr:to>
      <xdr:col>20</xdr:col>
      <xdr:colOff>171449</xdr:colOff>
      <xdr:row>12</xdr:row>
      <xdr:rowOff>9525</xdr:rowOff>
    </xdr:to>
    <xdr:sp macro="" textlink="">
      <xdr:nvSpPr>
        <xdr:cNvPr id="16" name="吹き出し: 四角形 15">
          <a:extLst>
            <a:ext uri="{FF2B5EF4-FFF2-40B4-BE49-F238E27FC236}">
              <a16:creationId xmlns:a16="http://schemas.microsoft.com/office/drawing/2014/main" id="{09BA0977-66B0-4193-9B21-B36B5500C01F}"/>
            </a:ext>
          </a:extLst>
        </xdr:cNvPr>
        <xdr:cNvSpPr/>
      </xdr:nvSpPr>
      <xdr:spPr>
        <a:xfrm>
          <a:off x="17306924" y="2505075"/>
          <a:ext cx="1133475" cy="781050"/>
        </a:xfrm>
        <a:prstGeom prst="wedgeRectCallout">
          <a:avLst>
            <a:gd name="adj1" fmla="val -55220"/>
            <a:gd name="adj2" fmla="val -7442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b="1"/>
            <a:t>計画変更後</a:t>
          </a:r>
          <a:r>
            <a:rPr kumimoji="1" lang="ja-JP" altLang="en-US" sz="1100"/>
            <a:t>の補助対象経費</a:t>
          </a:r>
        </a:p>
      </xdr:txBody>
    </xdr:sp>
    <xdr:clientData/>
  </xdr:twoCellAnchor>
  <xdr:twoCellAnchor editAs="oneCell">
    <xdr:from>
      <xdr:col>18</xdr:col>
      <xdr:colOff>981075</xdr:colOff>
      <xdr:row>23</xdr:row>
      <xdr:rowOff>28576</xdr:rowOff>
    </xdr:from>
    <xdr:to>
      <xdr:col>20</xdr:col>
      <xdr:colOff>796942</xdr:colOff>
      <xdr:row>35</xdr:row>
      <xdr:rowOff>8242</xdr:rowOff>
    </xdr:to>
    <xdr:pic>
      <xdr:nvPicPr>
        <xdr:cNvPr id="4" name="図 3">
          <a:extLst>
            <a:ext uri="{FF2B5EF4-FFF2-40B4-BE49-F238E27FC236}">
              <a16:creationId xmlns:a16="http://schemas.microsoft.com/office/drawing/2014/main" id="{71972147-16E2-6B3F-A822-25F3B44CADF9}"/>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6659225" y="6191251"/>
          <a:ext cx="2349517" cy="3180066"/>
        </a:xfrm>
        <a:prstGeom prst="rect">
          <a:avLst/>
        </a:prstGeom>
      </xdr:spPr>
    </xdr:pic>
    <xdr:clientData/>
  </xdr:twoCellAnchor>
  <xdr:twoCellAnchor editAs="oneCell">
    <xdr:from>
      <xdr:col>20</xdr:col>
      <xdr:colOff>971551</xdr:colOff>
      <xdr:row>23</xdr:row>
      <xdr:rowOff>28576</xdr:rowOff>
    </xdr:from>
    <xdr:to>
      <xdr:col>22</xdr:col>
      <xdr:colOff>956193</xdr:colOff>
      <xdr:row>34</xdr:row>
      <xdr:rowOff>257176</xdr:rowOff>
    </xdr:to>
    <xdr:pic>
      <xdr:nvPicPr>
        <xdr:cNvPr id="7" name="図 6">
          <a:extLst>
            <a:ext uri="{FF2B5EF4-FFF2-40B4-BE49-F238E27FC236}">
              <a16:creationId xmlns:a16="http://schemas.microsoft.com/office/drawing/2014/main" id="{DD1F4D27-6A63-5CA2-5E81-FF81D496557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9183351" y="6191251"/>
          <a:ext cx="2518292" cy="3162300"/>
        </a:xfrm>
        <a:prstGeom prst="rect">
          <a:avLst/>
        </a:prstGeom>
      </xdr:spPr>
    </xdr:pic>
    <xdr:clientData/>
  </xdr:twoCellAnchor>
  <xdr:twoCellAnchor>
    <xdr:from>
      <xdr:col>18</xdr:col>
      <xdr:colOff>1095374</xdr:colOff>
      <xdr:row>29</xdr:row>
      <xdr:rowOff>200025</xdr:rowOff>
    </xdr:from>
    <xdr:to>
      <xdr:col>20</xdr:col>
      <xdr:colOff>714375</xdr:colOff>
      <xdr:row>30</xdr:row>
      <xdr:rowOff>228601</xdr:rowOff>
    </xdr:to>
    <xdr:sp macro="" textlink="">
      <xdr:nvSpPr>
        <xdr:cNvPr id="9" name="正方形/長方形 8">
          <a:extLst>
            <a:ext uri="{FF2B5EF4-FFF2-40B4-BE49-F238E27FC236}">
              <a16:creationId xmlns:a16="http://schemas.microsoft.com/office/drawing/2014/main" id="{F9FE6063-D4B1-4891-BF9A-50603BF300C6}"/>
            </a:ext>
          </a:extLst>
        </xdr:cNvPr>
        <xdr:cNvSpPr/>
      </xdr:nvSpPr>
      <xdr:spPr>
        <a:xfrm>
          <a:off x="16773524" y="7962900"/>
          <a:ext cx="2152651" cy="295276"/>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1123950</xdr:colOff>
      <xdr:row>31</xdr:row>
      <xdr:rowOff>180975</xdr:rowOff>
    </xdr:from>
    <xdr:to>
      <xdr:col>21</xdr:col>
      <xdr:colOff>1228725</xdr:colOff>
      <xdr:row>32</xdr:row>
      <xdr:rowOff>209550</xdr:rowOff>
    </xdr:to>
    <xdr:sp macro="" textlink="">
      <xdr:nvSpPr>
        <xdr:cNvPr id="14" name="正方形/長方形 13">
          <a:extLst>
            <a:ext uri="{FF2B5EF4-FFF2-40B4-BE49-F238E27FC236}">
              <a16:creationId xmlns:a16="http://schemas.microsoft.com/office/drawing/2014/main" id="{D29FC156-C504-4F48-971E-ADAAD3269967}"/>
            </a:ext>
          </a:extLst>
        </xdr:cNvPr>
        <xdr:cNvSpPr/>
      </xdr:nvSpPr>
      <xdr:spPr>
        <a:xfrm>
          <a:off x="19335750" y="8477250"/>
          <a:ext cx="1371600" cy="2952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26</xdr:row>
      <xdr:rowOff>47625</xdr:rowOff>
    </xdr:from>
    <xdr:to>
      <xdr:col>18</xdr:col>
      <xdr:colOff>1104900</xdr:colOff>
      <xdr:row>30</xdr:row>
      <xdr:rowOff>180975</xdr:rowOff>
    </xdr:to>
    <xdr:sp macro="" textlink="">
      <xdr:nvSpPr>
        <xdr:cNvPr id="18" name="吹き出し: 四角形 17">
          <a:extLst>
            <a:ext uri="{FF2B5EF4-FFF2-40B4-BE49-F238E27FC236}">
              <a16:creationId xmlns:a16="http://schemas.microsoft.com/office/drawing/2014/main" id="{C2E93632-780C-401B-83E0-AAE50B827D45}"/>
            </a:ext>
          </a:extLst>
        </xdr:cNvPr>
        <xdr:cNvSpPr/>
      </xdr:nvSpPr>
      <xdr:spPr>
        <a:xfrm>
          <a:off x="15678150" y="7172325"/>
          <a:ext cx="1104900" cy="1200150"/>
        </a:xfrm>
        <a:prstGeom prst="wedgeRectCallout">
          <a:avLst>
            <a:gd name="adj1" fmla="val 55987"/>
            <a:gd name="adj2" fmla="val 351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スキャンツールの購入金額（補助対象経費）（税抜）</a:t>
          </a:r>
        </a:p>
      </xdr:txBody>
    </xdr:sp>
    <xdr:clientData/>
  </xdr:twoCellAnchor>
  <xdr:twoCellAnchor>
    <xdr:from>
      <xdr:col>18</xdr:col>
      <xdr:colOff>981074</xdr:colOff>
      <xdr:row>20</xdr:row>
      <xdr:rowOff>76200</xdr:rowOff>
    </xdr:from>
    <xdr:to>
      <xdr:col>23</xdr:col>
      <xdr:colOff>790574</xdr:colOff>
      <xdr:row>22</xdr:row>
      <xdr:rowOff>419100</xdr:rowOff>
    </xdr:to>
    <xdr:sp macro="" textlink="">
      <xdr:nvSpPr>
        <xdr:cNvPr id="22" name="テキスト ボックス 21">
          <a:extLst>
            <a:ext uri="{FF2B5EF4-FFF2-40B4-BE49-F238E27FC236}">
              <a16:creationId xmlns:a16="http://schemas.microsoft.com/office/drawing/2014/main" id="{3006FAF0-1A90-C25E-FE4E-FF11404107D3}"/>
            </a:ext>
          </a:extLst>
        </xdr:cNvPr>
        <xdr:cNvSpPr txBox="1"/>
      </xdr:nvSpPr>
      <xdr:spPr>
        <a:xfrm>
          <a:off x="16716374" y="5448300"/>
          <a:ext cx="614362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画像の例では、左の「補助対象経費の実績額」に入力する内容は以下のようになります。</a:t>
          </a:r>
          <a:endParaRPr kumimoji="1" lang="en-US" altLang="ja-JP" sz="1100"/>
        </a:p>
        <a:p>
          <a:r>
            <a:rPr kumimoji="1" lang="ja-JP" altLang="en-US" sz="1100" b="1">
              <a:solidFill>
                <a:schemeClr val="accent5">
                  <a:lumMod val="50000"/>
                </a:schemeClr>
              </a:solidFill>
            </a:rPr>
            <a:t>スキャンツールの購入金額　</a:t>
          </a:r>
          <a:r>
            <a:rPr kumimoji="1" lang="ja-JP" altLang="en-US" sz="1100" b="1"/>
            <a:t>→　</a:t>
          </a:r>
          <a:r>
            <a:rPr kumimoji="1" lang="en-US" altLang="ja-JP" sz="1100" b="1"/>
            <a:t>【</a:t>
          </a:r>
          <a:r>
            <a:rPr kumimoji="1" lang="en-US" altLang="ja-JP" sz="1100" b="1">
              <a:solidFill>
                <a:sysClr val="windowText" lastClr="000000"/>
              </a:solidFill>
            </a:rPr>
            <a:t>465,000】</a:t>
          </a:r>
          <a:r>
            <a:rPr kumimoji="1" lang="ja-JP" altLang="en-US" sz="1100" b="1">
              <a:solidFill>
                <a:srgbClr val="FF0000"/>
              </a:solidFill>
            </a:rPr>
            <a:t>（税抜）</a:t>
          </a:r>
          <a:r>
            <a:rPr kumimoji="1" lang="ja-JP" altLang="en-US" sz="1100" b="1"/>
            <a:t>、</a:t>
          </a:r>
          <a:r>
            <a:rPr kumimoji="1" lang="ja-JP" altLang="en-US" sz="1100" b="1">
              <a:solidFill>
                <a:schemeClr val="accent4">
                  <a:lumMod val="50000"/>
                </a:schemeClr>
              </a:solidFill>
            </a:rPr>
            <a:t>振込手数料　</a:t>
          </a:r>
          <a:r>
            <a:rPr kumimoji="1" lang="ja-JP" altLang="en-US" sz="1100" b="1"/>
            <a:t>→　</a:t>
          </a:r>
          <a:r>
            <a:rPr kumimoji="1" lang="en-US" altLang="ja-JP" sz="1100" b="1"/>
            <a:t>【</a:t>
          </a:r>
          <a:r>
            <a:rPr kumimoji="1" lang="en-US" altLang="ja-JP" sz="1100" b="1">
              <a:solidFill>
                <a:sysClr val="windowText" lastClr="000000"/>
              </a:solidFill>
            </a:rPr>
            <a:t>500】</a:t>
          </a:r>
          <a:r>
            <a:rPr kumimoji="1" lang="ja-JP" altLang="ja-JP" sz="1100" b="1">
              <a:solidFill>
                <a:srgbClr val="FF0000"/>
              </a:solidFill>
              <a:effectLst/>
              <a:latin typeface="+mn-lt"/>
              <a:ea typeface="+mn-ea"/>
              <a:cs typeface="+mn-cs"/>
            </a:rPr>
            <a:t>（税抜）</a:t>
          </a:r>
          <a:endParaRPr kumimoji="1" lang="ja-JP" altLang="en-US" sz="1100" b="1">
            <a:solidFill>
              <a:srgbClr val="FF0000"/>
            </a:solidFill>
          </a:endParaRPr>
        </a:p>
      </xdr:txBody>
    </xdr:sp>
    <xdr:clientData/>
  </xdr:twoCellAnchor>
  <xdr:twoCellAnchor>
    <xdr:from>
      <xdr:col>18</xdr:col>
      <xdr:colOff>1095375</xdr:colOff>
      <xdr:row>31</xdr:row>
      <xdr:rowOff>38100</xdr:rowOff>
    </xdr:from>
    <xdr:to>
      <xdr:col>20</xdr:col>
      <xdr:colOff>704850</xdr:colOff>
      <xdr:row>32</xdr:row>
      <xdr:rowOff>28575</xdr:rowOff>
    </xdr:to>
    <xdr:sp macro="" textlink="">
      <xdr:nvSpPr>
        <xdr:cNvPr id="23" name="正方形/長方形 22">
          <a:extLst>
            <a:ext uri="{FF2B5EF4-FFF2-40B4-BE49-F238E27FC236}">
              <a16:creationId xmlns:a16="http://schemas.microsoft.com/office/drawing/2014/main" id="{7198B160-F31E-4356-9627-545548987952}"/>
            </a:ext>
          </a:extLst>
        </xdr:cNvPr>
        <xdr:cNvSpPr/>
      </xdr:nvSpPr>
      <xdr:spPr>
        <a:xfrm>
          <a:off x="16773525" y="8334375"/>
          <a:ext cx="2143125" cy="257175"/>
        </a:xfrm>
        <a:prstGeom prst="rect">
          <a:avLst/>
        </a:prstGeom>
        <a:noFill/>
        <a:ln w="28575">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221877</xdr:colOff>
      <xdr:row>32</xdr:row>
      <xdr:rowOff>79003</xdr:rowOff>
    </xdr:from>
    <xdr:to>
      <xdr:col>19</xdr:col>
      <xdr:colOff>155202</xdr:colOff>
      <xdr:row>34</xdr:row>
      <xdr:rowOff>174253</xdr:rowOff>
    </xdr:to>
    <xdr:sp macro="" textlink="">
      <xdr:nvSpPr>
        <xdr:cNvPr id="21" name="吹き出し: 四角形 20">
          <a:extLst>
            <a:ext uri="{FF2B5EF4-FFF2-40B4-BE49-F238E27FC236}">
              <a16:creationId xmlns:a16="http://schemas.microsoft.com/office/drawing/2014/main" id="{8C1F1891-2AF5-4A6A-BBF4-6B09C5D0B382}"/>
            </a:ext>
          </a:extLst>
        </xdr:cNvPr>
        <xdr:cNvSpPr/>
      </xdr:nvSpPr>
      <xdr:spPr>
        <a:xfrm>
          <a:off x="15910112" y="8853209"/>
          <a:ext cx="1199590" cy="633132"/>
        </a:xfrm>
        <a:prstGeom prst="wedgeRectCallout">
          <a:avLst>
            <a:gd name="adj1" fmla="val 113377"/>
            <a:gd name="adj2" fmla="val -80301"/>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000" b="0"/>
            <a:t>補助対象外の経費は入力不要</a:t>
          </a:r>
        </a:p>
      </xdr:txBody>
    </xdr:sp>
    <xdr:clientData/>
  </xdr:twoCellAnchor>
  <xdr:twoCellAnchor>
    <xdr:from>
      <xdr:col>22</xdr:col>
      <xdr:colOff>1019174</xdr:colOff>
      <xdr:row>23</xdr:row>
      <xdr:rowOff>28574</xdr:rowOff>
    </xdr:from>
    <xdr:to>
      <xdr:col>36</xdr:col>
      <xdr:colOff>533400</xdr:colOff>
      <xdr:row>33</xdr:row>
      <xdr:rowOff>171449</xdr:rowOff>
    </xdr:to>
    <xdr:sp macro="" textlink="">
      <xdr:nvSpPr>
        <xdr:cNvPr id="3" name="正方形/長方形 2">
          <a:extLst>
            <a:ext uri="{FF2B5EF4-FFF2-40B4-BE49-F238E27FC236}">
              <a16:creationId xmlns:a16="http://schemas.microsoft.com/office/drawing/2014/main" id="{45F1CC9F-50C1-47E7-B477-2330F44E327D}"/>
            </a:ext>
          </a:extLst>
        </xdr:cNvPr>
        <xdr:cNvSpPr/>
      </xdr:nvSpPr>
      <xdr:spPr>
        <a:xfrm>
          <a:off x="21821774" y="6353174"/>
          <a:ext cx="3419476" cy="2809875"/>
        </a:xfrm>
        <a:prstGeom prst="rect">
          <a:avLst/>
        </a:prstGeom>
        <a:ln>
          <a:solidFill>
            <a:srgbClr val="BCBCBC"/>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u="sng"/>
            <a:t>ネットバンキングの注意</a:t>
          </a:r>
          <a:endParaRPr kumimoji="1" lang="en-US" altLang="ja-JP" sz="1000" b="1" u="sng"/>
        </a:p>
        <a:p>
          <a:pPr algn="l"/>
          <a:r>
            <a:rPr kumimoji="1" lang="ja-JP" altLang="en-US" sz="1000" b="1"/>
            <a:t>振込予約画面</a:t>
          </a:r>
          <a:r>
            <a:rPr kumimoji="1" lang="ja-JP" altLang="en-US" sz="1000"/>
            <a:t>（下記の例では</a:t>
          </a:r>
          <a:r>
            <a:rPr kumimoji="1" lang="en-US" altLang="ja-JP" sz="1000"/>
            <a:t>11/20</a:t>
          </a:r>
          <a:r>
            <a:rPr kumimoji="1" lang="ja-JP" altLang="en-US" sz="1000"/>
            <a:t>～</a:t>
          </a:r>
          <a:r>
            <a:rPr kumimoji="1" lang="en-US" altLang="ja-JP" sz="1000"/>
            <a:t>11/23</a:t>
          </a:r>
          <a:r>
            <a:rPr kumimoji="1" lang="ja-JP" altLang="en-US" sz="1000"/>
            <a:t>に表示した画面）は</a:t>
          </a:r>
          <a:r>
            <a:rPr kumimoji="1" lang="ja-JP" altLang="en-US" sz="1000" b="1">
              <a:solidFill>
                <a:srgbClr val="FF0000"/>
              </a:solidFill>
            </a:rPr>
            <a:t>再提出</a:t>
          </a:r>
          <a:r>
            <a:rPr kumimoji="1" lang="ja-JP" altLang="en-US" sz="1000"/>
            <a:t>となります。</a:t>
          </a:r>
          <a:r>
            <a:rPr kumimoji="1" lang="ja-JP" altLang="en-US" sz="1000" b="1"/>
            <a:t>振込日以降に表示した画面</a:t>
          </a:r>
          <a:r>
            <a:rPr kumimoji="1" lang="ja-JP" altLang="en-US" sz="1000"/>
            <a:t>や</a:t>
          </a:r>
          <a:r>
            <a:rPr kumimoji="1" lang="ja-JP" altLang="en-US" sz="1000" b="1"/>
            <a:t>振込明細画面</a:t>
          </a:r>
          <a:r>
            <a:rPr kumimoji="1" lang="ja-JP" altLang="en-US" sz="1000"/>
            <a:t>をご提出ください。</a:t>
          </a:r>
        </a:p>
      </xdr:txBody>
    </xdr:sp>
    <xdr:clientData/>
  </xdr:twoCellAnchor>
  <xdr:twoCellAnchor editAs="oneCell">
    <xdr:from>
      <xdr:col>22</xdr:col>
      <xdr:colOff>1095375</xdr:colOff>
      <xdr:row>28</xdr:row>
      <xdr:rowOff>12414</xdr:rowOff>
    </xdr:from>
    <xdr:to>
      <xdr:col>36</xdr:col>
      <xdr:colOff>457656</xdr:colOff>
      <xdr:row>32</xdr:row>
      <xdr:rowOff>231668</xdr:rowOff>
    </xdr:to>
    <xdr:pic>
      <xdr:nvPicPr>
        <xdr:cNvPr id="36" name="図 35">
          <a:extLst>
            <a:ext uri="{FF2B5EF4-FFF2-40B4-BE49-F238E27FC236}">
              <a16:creationId xmlns:a16="http://schemas.microsoft.com/office/drawing/2014/main" id="{715C4D77-2E3D-EF68-7150-85E44A0D48C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xdr:blipFill>
      <xdr:spPr>
        <a:xfrm>
          <a:off x="21897975" y="7670514"/>
          <a:ext cx="3267531" cy="1286054"/>
        </a:xfrm>
        <a:prstGeom prst="rect">
          <a:avLst/>
        </a:prstGeom>
      </xdr:spPr>
    </xdr:pic>
    <xdr:clientData/>
  </xdr:twoCellAnchor>
  <xdr:twoCellAnchor>
    <xdr:from>
      <xdr:col>21</xdr:col>
      <xdr:colOff>1181099</xdr:colOff>
      <xdr:row>33</xdr:row>
      <xdr:rowOff>104774</xdr:rowOff>
    </xdr:from>
    <xdr:to>
      <xdr:col>23</xdr:col>
      <xdr:colOff>1162050</xdr:colOff>
      <xdr:row>36</xdr:row>
      <xdr:rowOff>66675</xdr:rowOff>
    </xdr:to>
    <xdr:sp macro="" textlink="">
      <xdr:nvSpPr>
        <xdr:cNvPr id="19" name="吹き出し: 四角形 18">
          <a:extLst>
            <a:ext uri="{FF2B5EF4-FFF2-40B4-BE49-F238E27FC236}">
              <a16:creationId xmlns:a16="http://schemas.microsoft.com/office/drawing/2014/main" id="{B1D5DD91-F8DE-40E9-93CE-C16AA3BC910F}"/>
            </a:ext>
          </a:extLst>
        </xdr:cNvPr>
        <xdr:cNvSpPr/>
      </xdr:nvSpPr>
      <xdr:spPr>
        <a:xfrm>
          <a:off x="20716874" y="9096374"/>
          <a:ext cx="2514601" cy="762001"/>
        </a:xfrm>
        <a:prstGeom prst="wedgeRectCallout">
          <a:avLst>
            <a:gd name="adj1" fmla="val -53425"/>
            <a:gd name="adj2" fmla="val -102924"/>
          </a:avLst>
        </a:prstGeom>
        <a:solidFill>
          <a:schemeClr val="accent4">
            <a:lumMod val="5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000"/>
            <a:t>振込手数料</a:t>
          </a:r>
          <a:r>
            <a:rPr kumimoji="1" lang="ja-JP" altLang="en-US" sz="1000" b="1"/>
            <a:t>（先方負担）</a:t>
          </a:r>
          <a:br>
            <a:rPr kumimoji="1" lang="en-US" altLang="ja-JP" sz="1000" b="1"/>
          </a:br>
          <a:r>
            <a:rPr kumimoji="1" lang="en-US" altLang="ja-JP" sz="1000" b="0"/>
            <a:t>※</a:t>
          </a:r>
          <a:r>
            <a:rPr kumimoji="1" lang="ja-JP" altLang="en-US" sz="1000" b="0"/>
            <a:t>手数料には</a:t>
          </a:r>
          <a:r>
            <a:rPr kumimoji="1" lang="ja-JP" altLang="en-US" sz="1000" b="1" u="sng"/>
            <a:t>消費税が含まれています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E3358-E4FE-4118-9A24-ABB74723C071}">
  <sheetPr>
    <tabColor theme="5"/>
  </sheetPr>
  <dimension ref="A2:G48"/>
  <sheetViews>
    <sheetView workbookViewId="0">
      <selection activeCell="E26" sqref="E26"/>
    </sheetView>
  </sheetViews>
  <sheetFormatPr defaultRowHeight="18.75" x14ac:dyDescent="0.15"/>
  <cols>
    <col min="1" max="1" width="9" style="103"/>
    <col min="2" max="2" width="26.75" style="103" customWidth="1"/>
    <col min="3" max="7" width="21.25" style="103" customWidth="1"/>
    <col min="8" max="16384" width="9" style="103"/>
  </cols>
  <sheetData>
    <row r="2" spans="1:4" ht="56.25" x14ac:dyDescent="0.15">
      <c r="A2" s="101"/>
      <c r="B2" s="74" t="s">
        <v>214</v>
      </c>
      <c r="C2" s="102" t="s">
        <v>215</v>
      </c>
      <c r="D2" s="102" t="s">
        <v>216</v>
      </c>
    </row>
    <row r="3" spans="1:4" x14ac:dyDescent="0.15">
      <c r="B3" s="104" t="s">
        <v>217</v>
      </c>
      <c r="C3" s="105" t="str">
        <f>IF(様式第９!S2="","-",様式第９!S2)</f>
        <v>-</v>
      </c>
      <c r="D3" s="106" t="str">
        <f>TRIM(CLEAN(C3))</f>
        <v>-</v>
      </c>
    </row>
    <row r="4" spans="1:4" x14ac:dyDescent="0.15">
      <c r="B4" s="104" t="s">
        <v>218</v>
      </c>
      <c r="C4" s="107">
        <f>様式第９!Z8</f>
        <v>0</v>
      </c>
      <c r="D4" s="108">
        <f>C4</f>
        <v>0</v>
      </c>
    </row>
    <row r="5" spans="1:4" x14ac:dyDescent="0.15">
      <c r="B5" s="104" t="s">
        <v>246</v>
      </c>
      <c r="C5" s="107">
        <f>様式第９!Z35</f>
        <v>0</v>
      </c>
      <c r="D5" s="108">
        <f>C5</f>
        <v>0</v>
      </c>
    </row>
    <row r="6" spans="1:4" x14ac:dyDescent="0.15">
      <c r="B6" s="104" t="s">
        <v>239</v>
      </c>
      <c r="C6" s="105" t="str">
        <f>様式第９!Z11&amp;""</f>
        <v/>
      </c>
      <c r="D6" s="106" t="str">
        <f t="shared" ref="D6:D20" si="0">TRIM(CLEAN(C6))</f>
        <v/>
      </c>
    </row>
    <row r="7" spans="1:4" x14ac:dyDescent="0.15">
      <c r="B7" s="104" t="s">
        <v>219</v>
      </c>
      <c r="C7" s="105" t="str">
        <f>様式第９!Z12&amp;""</f>
        <v/>
      </c>
      <c r="D7" s="106" t="str">
        <f t="shared" si="0"/>
        <v/>
      </c>
    </row>
    <row r="8" spans="1:4" x14ac:dyDescent="0.15">
      <c r="B8" s="104" t="s">
        <v>220</v>
      </c>
      <c r="C8" s="105" t="str">
        <f>様式第９!Z13&amp;""</f>
        <v/>
      </c>
      <c r="D8" s="106" t="str">
        <f t="shared" si="0"/>
        <v/>
      </c>
    </row>
    <row r="9" spans="1:4" x14ac:dyDescent="0.15">
      <c r="B9" s="104" t="s">
        <v>221</v>
      </c>
      <c r="C9" s="105" t="str">
        <f>様式第９!Z14&amp;""</f>
        <v/>
      </c>
      <c r="D9" s="106" t="str">
        <f t="shared" si="0"/>
        <v/>
      </c>
    </row>
    <row r="10" spans="1:4" x14ac:dyDescent="0.15">
      <c r="B10" s="104" t="s">
        <v>222</v>
      </c>
      <c r="C10" s="105" t="str">
        <f>様式第９!Z17&amp;""</f>
        <v/>
      </c>
      <c r="D10" s="106" t="str">
        <f t="shared" si="0"/>
        <v/>
      </c>
    </row>
    <row r="11" spans="1:4" x14ac:dyDescent="0.15">
      <c r="B11" s="104" t="s">
        <v>154</v>
      </c>
      <c r="C11" s="105" t="str">
        <f>様式第９!Z19&amp;""</f>
        <v/>
      </c>
      <c r="D11" s="106" t="str">
        <f t="shared" si="0"/>
        <v/>
      </c>
    </row>
    <row r="12" spans="1:4" x14ac:dyDescent="0.15">
      <c r="B12" s="104" t="s">
        <v>240</v>
      </c>
      <c r="C12" s="105" t="str">
        <f>様式第９!Z22&amp;""</f>
        <v/>
      </c>
      <c r="D12" s="106" t="str">
        <f t="shared" si="0"/>
        <v/>
      </c>
    </row>
    <row r="13" spans="1:4" x14ac:dyDescent="0.15">
      <c r="B13" s="104" t="s">
        <v>241</v>
      </c>
      <c r="C13" s="105" t="str">
        <f>様式第９!Z24&amp;""</f>
        <v/>
      </c>
      <c r="D13" s="106" t="str">
        <f t="shared" si="0"/>
        <v/>
      </c>
    </row>
    <row r="14" spans="1:4" x14ac:dyDescent="0.15">
      <c r="B14" s="104" t="s">
        <v>242</v>
      </c>
      <c r="C14" s="105" t="str">
        <f>様式第９!AA24&amp;""</f>
        <v/>
      </c>
      <c r="D14" s="106" t="str">
        <f t="shared" si="0"/>
        <v/>
      </c>
    </row>
    <row r="15" spans="1:4" x14ac:dyDescent="0.15">
      <c r="B15" s="104" t="s">
        <v>223</v>
      </c>
      <c r="C15" s="105" t="str">
        <f>様式第９!Z39&amp;""</f>
        <v/>
      </c>
      <c r="D15" s="105" t="s">
        <v>243</v>
      </c>
    </row>
    <row r="16" spans="1:4" x14ac:dyDescent="0.15">
      <c r="B16" s="104" t="s">
        <v>85</v>
      </c>
      <c r="C16" s="105" t="str">
        <f>IF($C$15&lt;&gt;"代表者",様式第９!Z41,"")&amp;""</f>
        <v/>
      </c>
      <c r="D16" s="106" t="str">
        <f t="shared" si="0"/>
        <v/>
      </c>
    </row>
    <row r="17" spans="1:7" x14ac:dyDescent="0.15">
      <c r="B17" s="104" t="s">
        <v>224</v>
      </c>
      <c r="C17" s="105" t="str">
        <f>IF($C$15&lt;&gt;"代表者",様式第９!Z42,D12)&amp;""</f>
        <v/>
      </c>
      <c r="D17" s="106" t="str">
        <f t="shared" si="0"/>
        <v/>
      </c>
    </row>
    <row r="18" spans="1:7" x14ac:dyDescent="0.15">
      <c r="B18" s="104" t="s">
        <v>244</v>
      </c>
      <c r="C18" s="105" t="str">
        <f>IF($C$15&lt;&gt;"代表者",様式第９!Z44,D13)&amp;""</f>
        <v/>
      </c>
      <c r="D18" s="106" t="str">
        <f t="shared" si="0"/>
        <v/>
      </c>
    </row>
    <row r="19" spans="1:7" x14ac:dyDescent="0.15">
      <c r="B19" s="104" t="s">
        <v>245</v>
      </c>
      <c r="C19" s="105" t="str">
        <f>IF($C$15&lt;&gt;"代表者",様式第９!AA44,D14)&amp;""</f>
        <v/>
      </c>
      <c r="D19" s="106" t="str">
        <f t="shared" si="0"/>
        <v/>
      </c>
    </row>
    <row r="20" spans="1:7" x14ac:dyDescent="0.15">
      <c r="B20" s="104" t="s">
        <v>88</v>
      </c>
      <c r="C20" s="105" t="str">
        <f>SUBSTITUTE(SUBSTITUTE(SUBSTITUTE(様式第９!Z46,"(",""),")",""),"-","")&amp;""</f>
        <v/>
      </c>
      <c r="D20" s="106" t="str">
        <f t="shared" si="0"/>
        <v/>
      </c>
    </row>
    <row r="21" spans="1:7" x14ac:dyDescent="0.15">
      <c r="B21" s="104" t="s">
        <v>89</v>
      </c>
      <c r="C21" s="105" t="str">
        <f>ASC(様式第９!N48)</f>
        <v/>
      </c>
      <c r="D21" s="106" t="str">
        <f>TRIM(CLEAN(ASC(C21)))</f>
        <v/>
      </c>
    </row>
    <row r="24" spans="1:7" x14ac:dyDescent="0.15">
      <c r="B24" s="75" t="s">
        <v>269</v>
      </c>
      <c r="C24" s="109" t="s">
        <v>225</v>
      </c>
      <c r="D24" s="110"/>
      <c r="E24" s="120" t="s">
        <v>278</v>
      </c>
      <c r="F24" s="111" t="s">
        <v>247</v>
      </c>
      <c r="G24" s="112"/>
    </row>
    <row r="25" spans="1:7" ht="37.5" x14ac:dyDescent="0.15">
      <c r="A25" s="101"/>
      <c r="B25" s="102" t="s">
        <v>226</v>
      </c>
      <c r="C25" s="102" t="s">
        <v>227</v>
      </c>
      <c r="D25" s="102" t="s">
        <v>228</v>
      </c>
      <c r="E25" s="120" t="s">
        <v>106</v>
      </c>
      <c r="F25" s="113" t="s">
        <v>248</v>
      </c>
      <c r="G25" s="113" t="s">
        <v>249</v>
      </c>
    </row>
    <row r="26" spans="1:7" x14ac:dyDescent="0.15">
      <c r="B26" s="104" t="s">
        <v>229</v>
      </c>
      <c r="C26" s="106">
        <v>1</v>
      </c>
      <c r="D26" s="106">
        <v>1</v>
      </c>
      <c r="E26" s="121" t="str">
        <f>IF(様式第９別紙!M20="","",様式第９別紙!M20)</f>
        <v/>
      </c>
      <c r="F26" s="114">
        <f>様式第９別紙!M25</f>
        <v>0</v>
      </c>
      <c r="G26" s="114">
        <f>様式第９別紙!AD25</f>
        <v>0</v>
      </c>
    </row>
    <row r="27" spans="1:7" x14ac:dyDescent="0.15">
      <c r="B27" s="104" t="s">
        <v>230</v>
      </c>
      <c r="C27" s="106" t="str">
        <f>IF(様式第９別紙!K26&lt;&gt;"",様式第９別紙!K26,"")</f>
        <v/>
      </c>
      <c r="D27" s="106" t="str">
        <f>IF(様式第９別紙!Z26&lt;&gt;0,様式第９別紙!Z26,"")</f>
        <v/>
      </c>
      <c r="E27" s="121" t="str">
        <f t="shared" ref="E27:E35" si="1">IF(E40&lt;&gt;"",$E$26,"")</f>
        <v/>
      </c>
      <c r="F27" s="114">
        <f>IF($C27&lt;&gt;"",様式第９別紙!M26,0)</f>
        <v>0</v>
      </c>
      <c r="G27" s="114">
        <f>IF($C27&lt;&gt;"",様式第９別紙!AD26,0)</f>
        <v>0</v>
      </c>
    </row>
    <row r="28" spans="1:7" x14ac:dyDescent="0.15">
      <c r="B28" s="104" t="s">
        <v>231</v>
      </c>
      <c r="C28" s="106" t="str">
        <f>IF(様式第９別紙!K27&lt;&gt;"",様式第９別紙!K27,"")</f>
        <v/>
      </c>
      <c r="D28" s="106" t="str">
        <f>IF(様式第９別紙!Z27&lt;&gt;0,様式第９別紙!Z27,"")</f>
        <v/>
      </c>
      <c r="E28" s="121" t="str">
        <f t="shared" si="1"/>
        <v/>
      </c>
      <c r="F28" s="114">
        <f>IF($C28&lt;&gt;"",様式第９別紙!M27,0)</f>
        <v>0</v>
      </c>
      <c r="G28" s="114">
        <f>IF($C28&lt;&gt;"",様式第９別紙!AD27,0)</f>
        <v>0</v>
      </c>
    </row>
    <row r="29" spans="1:7" x14ac:dyDescent="0.15">
      <c r="B29" s="104" t="s">
        <v>232</v>
      </c>
      <c r="C29" s="106" t="str">
        <f>IF(様式第９別紙!K28&lt;&gt;"",様式第９別紙!K28,"")</f>
        <v/>
      </c>
      <c r="D29" s="106" t="str">
        <f>IF(様式第９別紙!Z28&lt;&gt;0,様式第９別紙!Z28,"")</f>
        <v/>
      </c>
      <c r="E29" s="121" t="str">
        <f t="shared" si="1"/>
        <v/>
      </c>
      <c r="F29" s="114">
        <f>IF($C29&lt;&gt;"",様式第９別紙!M28,0)</f>
        <v>0</v>
      </c>
      <c r="G29" s="114">
        <f>IF($C29&lt;&gt;"",様式第９別紙!AD28,0)</f>
        <v>0</v>
      </c>
    </row>
    <row r="30" spans="1:7" x14ac:dyDescent="0.15">
      <c r="B30" s="104" t="s">
        <v>233</v>
      </c>
      <c r="C30" s="106" t="str">
        <f>IF(様式第９別紙!K29&lt;&gt;"",様式第９別紙!K29,"")</f>
        <v/>
      </c>
      <c r="D30" s="106" t="str">
        <f>IF(様式第９別紙!Z29&lt;&gt;0,様式第９別紙!Z29,"")</f>
        <v/>
      </c>
      <c r="E30" s="121" t="str">
        <f t="shared" si="1"/>
        <v/>
      </c>
      <c r="F30" s="114">
        <f>IF($C30&lt;&gt;"",様式第９別紙!M29,0)</f>
        <v>0</v>
      </c>
      <c r="G30" s="114">
        <f>IF($C30&lt;&gt;"",様式第９別紙!AD29,0)</f>
        <v>0</v>
      </c>
    </row>
    <row r="31" spans="1:7" x14ac:dyDescent="0.15">
      <c r="B31" s="104" t="s">
        <v>234</v>
      </c>
      <c r="C31" s="106" t="str">
        <f>IF(様式第９別紙!K30&lt;&gt;"",様式第９別紙!K30,"")</f>
        <v/>
      </c>
      <c r="D31" s="106" t="str">
        <f>IF(様式第９別紙!Z30&lt;&gt;0,様式第９別紙!Z30,"")</f>
        <v/>
      </c>
      <c r="E31" s="121" t="str">
        <f t="shared" si="1"/>
        <v/>
      </c>
      <c r="F31" s="114">
        <f>IF($C31&lt;&gt;"",様式第９別紙!M30,0)</f>
        <v>0</v>
      </c>
      <c r="G31" s="114">
        <f>IF($C31&lt;&gt;"",様式第９別紙!AD30,0)</f>
        <v>0</v>
      </c>
    </row>
    <row r="32" spans="1:7" x14ac:dyDescent="0.15">
      <c r="B32" s="104" t="s">
        <v>235</v>
      </c>
      <c r="C32" s="106" t="str">
        <f>IF(様式第９別紙!K31&lt;&gt;"",様式第９別紙!K31,"")</f>
        <v/>
      </c>
      <c r="D32" s="106" t="str">
        <f>IF(様式第９別紙!Z31&lt;&gt;0,様式第９別紙!Z31,"")</f>
        <v/>
      </c>
      <c r="E32" s="121" t="str">
        <f t="shared" si="1"/>
        <v/>
      </c>
      <c r="F32" s="114">
        <f>IF($C32&lt;&gt;"",様式第９別紙!M31,0)</f>
        <v>0</v>
      </c>
      <c r="G32" s="114">
        <f>IF($C32&lt;&gt;"",様式第９別紙!AD31,0)</f>
        <v>0</v>
      </c>
    </row>
    <row r="33" spans="2:7" x14ac:dyDescent="0.15">
      <c r="B33" s="104" t="s">
        <v>236</v>
      </c>
      <c r="C33" s="106" t="str">
        <f>IF(様式第９別紙!K32&lt;&gt;"",様式第９別紙!K32,"")</f>
        <v/>
      </c>
      <c r="D33" s="106" t="str">
        <f>IF(様式第９別紙!Z32&lt;&gt;0,様式第９別紙!Z32,"")</f>
        <v/>
      </c>
      <c r="E33" s="121" t="str">
        <f t="shared" si="1"/>
        <v/>
      </c>
      <c r="F33" s="114">
        <f>IF($C33&lt;&gt;"",様式第９別紙!M32,0)</f>
        <v>0</v>
      </c>
      <c r="G33" s="114">
        <f>IF($C33&lt;&gt;"",様式第９別紙!AD32,0)</f>
        <v>0</v>
      </c>
    </row>
    <row r="34" spans="2:7" x14ac:dyDescent="0.15">
      <c r="B34" s="104" t="s">
        <v>237</v>
      </c>
      <c r="C34" s="106" t="str">
        <f>IF(様式第９別紙!K33&lt;&gt;"",様式第９別紙!K33,"")</f>
        <v/>
      </c>
      <c r="D34" s="106" t="str">
        <f>IF(様式第９別紙!Z33&lt;&gt;0,様式第９別紙!Z33,"")</f>
        <v/>
      </c>
      <c r="E34" s="121" t="str">
        <f t="shared" si="1"/>
        <v/>
      </c>
      <c r="F34" s="114">
        <f>IF($C34&lt;&gt;"",様式第９別紙!M33,0)</f>
        <v>0</v>
      </c>
      <c r="G34" s="114">
        <f>IF($C34&lt;&gt;"",様式第９別紙!AD33,0)</f>
        <v>0</v>
      </c>
    </row>
    <row r="35" spans="2:7" x14ac:dyDescent="0.15">
      <c r="B35" s="104" t="s">
        <v>238</v>
      </c>
      <c r="C35" s="106" t="str">
        <f>IF(様式第９別紙!K34&lt;&gt;"",様式第９別紙!K34,"")</f>
        <v/>
      </c>
      <c r="D35" s="106" t="str">
        <f>IF(様式第９別紙!Z34&lt;&gt;0,様式第９別紙!Z34,"")</f>
        <v/>
      </c>
      <c r="E35" s="121" t="str">
        <f t="shared" si="1"/>
        <v/>
      </c>
      <c r="F35" s="114">
        <f>IF($C35&lt;&gt;"",様式第９別紙!M34,0)</f>
        <v>0</v>
      </c>
      <c r="G35" s="114">
        <f>IF($C35&lt;&gt;"",様式第９別紙!AD34,0)</f>
        <v>0</v>
      </c>
    </row>
    <row r="37" spans="2:7" x14ac:dyDescent="0.15">
      <c r="B37" s="123" t="s">
        <v>270</v>
      </c>
      <c r="C37" s="117" t="s">
        <v>274</v>
      </c>
      <c r="D37" s="118"/>
      <c r="E37" s="119"/>
      <c r="F37" s="118" t="s">
        <v>275</v>
      </c>
      <c r="G37" s="119"/>
    </row>
    <row r="38" spans="2:7" s="101" customFormat="1" ht="37.5" x14ac:dyDescent="0.15">
      <c r="B38" s="115"/>
      <c r="C38" s="120" t="s">
        <v>271</v>
      </c>
      <c r="D38" s="120" t="s">
        <v>117</v>
      </c>
      <c r="E38" s="120" t="s">
        <v>277</v>
      </c>
      <c r="F38" s="120" t="s">
        <v>272</v>
      </c>
      <c r="G38" s="120" t="s">
        <v>273</v>
      </c>
    </row>
    <row r="39" spans="2:7" x14ac:dyDescent="0.15">
      <c r="B39" s="116" t="s">
        <v>90</v>
      </c>
      <c r="C39" s="122">
        <f>様式第９別紙!M8</f>
        <v>0</v>
      </c>
      <c r="D39" s="122">
        <f>様式第９別紙!Y8</f>
        <v>0</v>
      </c>
      <c r="E39" s="122">
        <f>様式第９別紙!Z8</f>
        <v>0</v>
      </c>
      <c r="F39" s="122">
        <f>様式第９別紙!AF25</f>
        <v>0</v>
      </c>
      <c r="G39" s="122">
        <f>IF(様式第９別紙!D25="",0,様式第９別紙!D25)</f>
        <v>0</v>
      </c>
    </row>
    <row r="40" spans="2:7" x14ac:dyDescent="0.15">
      <c r="B40" s="116" t="s">
        <v>91</v>
      </c>
      <c r="C40" s="122">
        <f>様式第９別紙!M9</f>
        <v>0</v>
      </c>
      <c r="D40" s="122">
        <f>様式第９別紙!Y9</f>
        <v>0</v>
      </c>
      <c r="E40" s="122">
        <f>様式第９別紙!Z9</f>
        <v>0</v>
      </c>
      <c r="F40" s="122">
        <f>様式第９別紙!AF26</f>
        <v>0</v>
      </c>
      <c r="G40" s="122">
        <f>IF(様式第９別紙!D26="",0,様式第９別紙!D26)</f>
        <v>0</v>
      </c>
    </row>
    <row r="41" spans="2:7" x14ac:dyDescent="0.15">
      <c r="B41" s="116" t="s">
        <v>92</v>
      </c>
      <c r="C41" s="122">
        <f>様式第９別紙!M10</f>
        <v>0</v>
      </c>
      <c r="D41" s="122">
        <f>様式第９別紙!Y10</f>
        <v>0</v>
      </c>
      <c r="E41" s="122">
        <f>様式第９別紙!Z10</f>
        <v>0</v>
      </c>
      <c r="F41" s="122">
        <f>様式第９別紙!AF27</f>
        <v>0</v>
      </c>
      <c r="G41" s="122">
        <f>IF(様式第９別紙!D27="",0,様式第９別紙!D27)</f>
        <v>0</v>
      </c>
    </row>
    <row r="42" spans="2:7" x14ac:dyDescent="0.15">
      <c r="B42" s="116" t="s">
        <v>93</v>
      </c>
      <c r="C42" s="122">
        <f>様式第９別紙!M11</f>
        <v>0</v>
      </c>
      <c r="D42" s="122">
        <f>様式第９別紙!Y11</f>
        <v>0</v>
      </c>
      <c r="E42" s="122">
        <f>様式第９別紙!Z11</f>
        <v>0</v>
      </c>
      <c r="F42" s="122">
        <f>様式第９別紙!AF28</f>
        <v>0</v>
      </c>
      <c r="G42" s="122">
        <f>IF(様式第９別紙!D28="",0,様式第９別紙!D28)</f>
        <v>0</v>
      </c>
    </row>
    <row r="43" spans="2:7" x14ac:dyDescent="0.15">
      <c r="B43" s="116" t="s">
        <v>94</v>
      </c>
      <c r="C43" s="122">
        <f>様式第９別紙!M12</f>
        <v>0</v>
      </c>
      <c r="D43" s="122">
        <f>様式第９別紙!Y12</f>
        <v>0</v>
      </c>
      <c r="E43" s="122">
        <f>様式第９別紙!Z12</f>
        <v>0</v>
      </c>
      <c r="F43" s="122">
        <f>様式第９別紙!AF29</f>
        <v>0</v>
      </c>
      <c r="G43" s="122">
        <f>IF(様式第９別紙!D29="",0,様式第９別紙!D29)</f>
        <v>0</v>
      </c>
    </row>
    <row r="44" spans="2:7" x14ac:dyDescent="0.15">
      <c r="B44" s="116" t="s">
        <v>95</v>
      </c>
      <c r="C44" s="122">
        <f>様式第９別紙!M13</f>
        <v>0</v>
      </c>
      <c r="D44" s="122">
        <f>様式第９別紙!Y13</f>
        <v>0</v>
      </c>
      <c r="E44" s="122">
        <f>様式第９別紙!Z13</f>
        <v>0</v>
      </c>
      <c r="F44" s="122">
        <f>様式第９別紙!AF30</f>
        <v>0</v>
      </c>
      <c r="G44" s="122">
        <f>IF(様式第９別紙!D30="",0,様式第９別紙!D30)</f>
        <v>0</v>
      </c>
    </row>
    <row r="45" spans="2:7" x14ac:dyDescent="0.15">
      <c r="B45" s="116" t="s">
        <v>96</v>
      </c>
      <c r="C45" s="122">
        <f>様式第９別紙!M14</f>
        <v>0</v>
      </c>
      <c r="D45" s="122">
        <f>様式第９別紙!Y14</f>
        <v>0</v>
      </c>
      <c r="E45" s="122">
        <f>様式第９別紙!Z14</f>
        <v>0</v>
      </c>
      <c r="F45" s="122">
        <f>様式第９別紙!AF31</f>
        <v>0</v>
      </c>
      <c r="G45" s="122">
        <f>IF(様式第９別紙!D31="",0,様式第９別紙!D31)</f>
        <v>0</v>
      </c>
    </row>
    <row r="46" spans="2:7" x14ac:dyDescent="0.15">
      <c r="B46" s="116" t="s">
        <v>97</v>
      </c>
      <c r="C46" s="122">
        <f>様式第９別紙!M15</f>
        <v>0</v>
      </c>
      <c r="D46" s="122">
        <f>様式第９別紙!Y15</f>
        <v>0</v>
      </c>
      <c r="E46" s="122">
        <f>様式第９別紙!Z15</f>
        <v>0</v>
      </c>
      <c r="F46" s="122">
        <f>様式第９別紙!AF32</f>
        <v>0</v>
      </c>
      <c r="G46" s="122">
        <f>IF(様式第９別紙!D32="",0,様式第９別紙!D32)</f>
        <v>0</v>
      </c>
    </row>
    <row r="47" spans="2:7" x14ac:dyDescent="0.15">
      <c r="B47" s="116" t="s">
        <v>98</v>
      </c>
      <c r="C47" s="122">
        <f>様式第９別紙!M16</f>
        <v>0</v>
      </c>
      <c r="D47" s="122">
        <f>様式第９別紙!Y16</f>
        <v>0</v>
      </c>
      <c r="E47" s="122">
        <f>様式第９別紙!Z16</f>
        <v>0</v>
      </c>
      <c r="F47" s="122">
        <f>様式第９別紙!AF33</f>
        <v>0</v>
      </c>
      <c r="G47" s="122">
        <f>IF(様式第９別紙!D33="",0,様式第９別紙!D33)</f>
        <v>0</v>
      </c>
    </row>
    <row r="48" spans="2:7" x14ac:dyDescent="0.15">
      <c r="B48" s="116" t="s">
        <v>99</v>
      </c>
      <c r="C48" s="122">
        <f>様式第９別紙!M17</f>
        <v>0</v>
      </c>
      <c r="D48" s="122">
        <f>様式第９別紙!Y17</f>
        <v>0</v>
      </c>
      <c r="E48" s="122">
        <f>様式第９別紙!Z17</f>
        <v>0</v>
      </c>
      <c r="F48" s="122">
        <f>様式第９別紙!AF34</f>
        <v>0</v>
      </c>
      <c r="G48" s="122">
        <f>IF(様式第９別紙!D34="",0,様式第９別紙!D34)</f>
        <v>0</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F51D2-CC99-4309-AF3C-F1F388F567C2}">
  <sheetPr>
    <tabColor theme="8" tint="0.79998168889431442"/>
    <pageSetUpPr fitToPage="1"/>
  </sheetPr>
  <dimension ref="A1:AX51"/>
  <sheetViews>
    <sheetView showGridLines="0" tabSelected="1" zoomScaleNormal="100" workbookViewId="0">
      <selection activeCell="Y5" sqref="Y5"/>
    </sheetView>
  </sheetViews>
  <sheetFormatPr defaultColWidth="9" defaultRowHeight="18.75" x14ac:dyDescent="0.15"/>
  <cols>
    <col min="1" max="1" width="0.75" style="3" customWidth="1"/>
    <col min="2" max="2" width="2.75" style="3" customWidth="1"/>
    <col min="3" max="3" width="4.625" style="3" customWidth="1"/>
    <col min="4" max="4" width="3.75" style="3" customWidth="1"/>
    <col min="5" max="5" width="9.625" style="3" customWidth="1"/>
    <col min="6" max="6" width="7.625" style="3" customWidth="1"/>
    <col min="7" max="7" width="3.625" style="3" customWidth="1"/>
    <col min="8" max="9" width="2.75" style="3" customWidth="1"/>
    <col min="10" max="10" width="4.125" style="3" customWidth="1"/>
    <col min="11" max="11" width="3.125" style="3" customWidth="1"/>
    <col min="12" max="12" width="4.125" style="3" customWidth="1"/>
    <col min="13" max="13" width="3.125" style="3" customWidth="1"/>
    <col min="14" max="14" width="4.125" style="3" customWidth="1"/>
    <col min="15" max="15" width="3.125" style="3" customWidth="1"/>
    <col min="16" max="16" width="3.75" style="3" customWidth="1"/>
    <col min="17" max="17" width="4.125" style="3" customWidth="1"/>
    <col min="18" max="18" width="3.125" style="3" customWidth="1"/>
    <col min="19" max="19" width="4.125" style="3" customWidth="1"/>
    <col min="20" max="20" width="3.125" style="3" customWidth="1"/>
    <col min="21" max="21" width="4.125" style="3" customWidth="1"/>
    <col min="22" max="22" width="3.125" style="3" customWidth="1"/>
    <col min="23" max="24" width="0.75" style="3" customWidth="1"/>
    <col min="25" max="25" width="16.25" style="30" customWidth="1"/>
    <col min="26" max="26" width="16.625" style="30" customWidth="1"/>
    <col min="27" max="30" width="4.625" style="30" customWidth="1"/>
    <col min="31" max="33" width="16.625" style="30" customWidth="1"/>
    <col min="34" max="39" width="9" style="30"/>
    <col min="40" max="45" width="9" style="40" hidden="1" customWidth="1"/>
    <col min="46" max="50" width="9" style="70" hidden="1" customWidth="1"/>
    <col min="51" max="16384" width="9" style="30"/>
  </cols>
  <sheetData>
    <row r="1" spans="2:50" ht="15.95" customHeight="1" x14ac:dyDescent="0.15">
      <c r="B1" s="2" t="s">
        <v>0</v>
      </c>
      <c r="C1" s="1"/>
      <c r="D1" s="1"/>
      <c r="E1" s="2"/>
      <c r="F1" s="2"/>
      <c r="G1" s="2"/>
      <c r="H1" s="2"/>
      <c r="I1" s="2"/>
      <c r="J1" s="2"/>
      <c r="K1" s="2"/>
      <c r="L1" s="2"/>
      <c r="M1" s="2"/>
      <c r="N1" s="2"/>
      <c r="O1" s="2"/>
      <c r="P1" s="2"/>
      <c r="Q1" s="2"/>
      <c r="R1" s="2"/>
      <c r="S1" s="1"/>
      <c r="T1" s="1"/>
      <c r="U1" s="1"/>
      <c r="V1" s="1"/>
      <c r="X1" s="32"/>
      <c r="Y1" s="152" t="s">
        <v>266</v>
      </c>
      <c r="Z1" s="152"/>
      <c r="AA1" s="152"/>
      <c r="AB1" s="152"/>
      <c r="AC1" s="152"/>
      <c r="AD1" s="152"/>
      <c r="AE1" s="152"/>
      <c r="AF1" s="151" t="s">
        <v>120</v>
      </c>
      <c r="AG1" s="151"/>
      <c r="AH1" s="151"/>
      <c r="AI1" s="151"/>
      <c r="AJ1" s="151"/>
      <c r="AK1" s="151"/>
      <c r="AL1" s="151"/>
      <c r="AN1" s="40" t="s">
        <v>148</v>
      </c>
      <c r="AT1" s="69" t="s">
        <v>153</v>
      </c>
      <c r="AU1" s="69" t="s">
        <v>155</v>
      </c>
      <c r="AV1" s="69" t="s">
        <v>156</v>
      </c>
      <c r="AW1" s="69" t="s">
        <v>157</v>
      </c>
      <c r="AX1" s="69" t="s">
        <v>212</v>
      </c>
    </row>
    <row r="2" spans="2:50" ht="15.95" customHeight="1" thickBot="1" x14ac:dyDescent="0.2">
      <c r="B2" s="1"/>
      <c r="C2" s="1"/>
      <c r="D2" s="1"/>
      <c r="E2" s="1"/>
      <c r="F2" s="1"/>
      <c r="G2" s="1"/>
      <c r="H2" s="1"/>
      <c r="I2" s="1"/>
      <c r="J2" s="2"/>
      <c r="K2" s="2"/>
      <c r="L2" s="2"/>
      <c r="M2" s="1"/>
      <c r="N2" s="1"/>
      <c r="O2" s="1"/>
      <c r="P2" s="1"/>
      <c r="Q2" s="1"/>
      <c r="R2" s="4" t="s">
        <v>1</v>
      </c>
      <c r="S2" s="148" t="str">
        <f>IF(AND(Z5="",Z8&lt;&gt;""),"-",Z5)&amp;""</f>
        <v/>
      </c>
      <c r="T2" s="148"/>
      <c r="U2" s="148"/>
      <c r="V2" s="4" t="s">
        <v>2</v>
      </c>
      <c r="X2" s="32"/>
      <c r="Y2" s="152" t="s">
        <v>267</v>
      </c>
      <c r="Z2" s="152"/>
      <c r="AA2" s="152"/>
      <c r="AB2" s="152"/>
      <c r="AC2" s="152"/>
      <c r="AD2" s="152"/>
      <c r="AE2" s="152"/>
      <c r="AF2" s="151"/>
      <c r="AG2" s="151"/>
      <c r="AH2" s="151"/>
      <c r="AI2" s="151"/>
      <c r="AJ2" s="151"/>
      <c r="AK2" s="151"/>
      <c r="AL2" s="151"/>
      <c r="AT2" s="70" t="s">
        <v>158</v>
      </c>
      <c r="AU2" s="70" t="s">
        <v>159</v>
      </c>
      <c r="AV2" s="70" t="s">
        <v>160</v>
      </c>
      <c r="AW2" s="70" t="s">
        <v>161</v>
      </c>
      <c r="AX2" s="70" t="s">
        <v>164</v>
      </c>
    </row>
    <row r="3" spans="2:50" ht="15.95" customHeight="1" thickBot="1" x14ac:dyDescent="0.2">
      <c r="B3" s="1"/>
      <c r="C3" s="1"/>
      <c r="D3" s="1"/>
      <c r="E3" s="1"/>
      <c r="F3" s="1"/>
      <c r="G3" s="1"/>
      <c r="H3" s="1"/>
      <c r="I3" s="1"/>
      <c r="J3" s="2"/>
      <c r="K3" s="1"/>
      <c r="L3" s="1"/>
      <c r="M3" s="1"/>
      <c r="N3" s="2"/>
      <c r="O3" s="5"/>
      <c r="P3" s="6" t="s">
        <v>3</v>
      </c>
      <c r="Q3" s="81" t="str">
        <f>IF(Z8&lt;&gt;"",IF(2023=YEAR(Z8),5,IF(2024=YEAR(Z8),6,TEXT(Z8,"e"))),"")</f>
        <v/>
      </c>
      <c r="R3" s="4" t="s">
        <v>150</v>
      </c>
      <c r="S3" s="81" t="str">
        <f>IF(Z8="","",MONTH(Z8))</f>
        <v/>
      </c>
      <c r="T3" s="4" t="s">
        <v>5</v>
      </c>
      <c r="U3" s="81" t="str">
        <f>IF(Z8="","",DAY(Z8))</f>
        <v/>
      </c>
      <c r="V3" s="4" t="s">
        <v>6</v>
      </c>
      <c r="X3" s="32"/>
      <c r="AF3" s="50"/>
      <c r="AG3" s="48" t="s">
        <v>121</v>
      </c>
      <c r="AT3" s="70" t="s">
        <v>162</v>
      </c>
      <c r="AU3" s="70" t="s">
        <v>163</v>
      </c>
      <c r="AV3" s="70" t="s">
        <v>166</v>
      </c>
      <c r="AW3" s="70" t="s">
        <v>164</v>
      </c>
      <c r="AX3" s="70" t="s">
        <v>213</v>
      </c>
    </row>
    <row r="4" spans="2:50" ht="15.95" customHeight="1" thickBot="1" x14ac:dyDescent="0.2">
      <c r="B4" s="2" t="s">
        <v>7</v>
      </c>
      <c r="C4" s="1"/>
      <c r="D4" s="1"/>
      <c r="E4" s="1"/>
      <c r="F4" s="1"/>
      <c r="G4" s="1"/>
      <c r="H4" s="1"/>
      <c r="I4" s="1"/>
      <c r="J4" s="1"/>
      <c r="K4" s="1"/>
      <c r="L4" s="1"/>
      <c r="M4" s="1"/>
      <c r="N4" s="1"/>
      <c r="O4" s="1"/>
      <c r="P4" s="1"/>
      <c r="Q4" s="1"/>
      <c r="R4" s="1"/>
      <c r="S4" s="1"/>
      <c r="T4" s="1"/>
      <c r="U4" s="1"/>
      <c r="V4" s="1"/>
      <c r="X4" s="32"/>
      <c r="Y4" s="30" t="s">
        <v>60</v>
      </c>
      <c r="AF4" s="57"/>
      <c r="AG4" s="48" t="s">
        <v>127</v>
      </c>
      <c r="AT4" s="70" t="s">
        <v>165</v>
      </c>
      <c r="AV4" s="70" t="s">
        <v>168</v>
      </c>
    </row>
    <row r="5" spans="2:50" ht="15.95" customHeight="1" thickBot="1" x14ac:dyDescent="0.2">
      <c r="B5" s="2" t="s">
        <v>9</v>
      </c>
      <c r="C5" s="1"/>
      <c r="D5" s="1"/>
      <c r="E5" s="1"/>
      <c r="F5" s="1"/>
      <c r="G5" s="1"/>
      <c r="H5" s="1"/>
      <c r="I5" s="1"/>
      <c r="J5" s="1"/>
      <c r="K5" s="1"/>
      <c r="L5" s="1"/>
      <c r="M5" s="1"/>
      <c r="N5" s="1"/>
      <c r="O5" s="1"/>
      <c r="P5" s="1"/>
      <c r="Q5" s="1"/>
      <c r="R5" s="1"/>
      <c r="S5" s="1"/>
      <c r="T5" s="1"/>
      <c r="U5" s="1"/>
      <c r="V5" s="1"/>
      <c r="X5" s="32"/>
      <c r="Y5" s="82"/>
      <c r="Z5" s="71"/>
      <c r="AF5" s="51"/>
      <c r="AG5" s="48" t="s">
        <v>122</v>
      </c>
      <c r="AT5" s="70" t="s">
        <v>167</v>
      </c>
    </row>
    <row r="6" spans="2:50" ht="15.95" customHeight="1" thickBot="1" x14ac:dyDescent="0.2">
      <c r="B6" s="2" t="s">
        <v>8</v>
      </c>
      <c r="C6" s="1"/>
      <c r="D6" s="1"/>
      <c r="E6" s="1"/>
      <c r="F6" s="1"/>
      <c r="G6" s="1"/>
      <c r="H6" s="1"/>
      <c r="I6" s="1"/>
      <c r="J6" s="1"/>
      <c r="K6" s="1"/>
      <c r="L6" s="1"/>
      <c r="M6" s="1"/>
      <c r="N6" s="1"/>
      <c r="O6" s="1"/>
      <c r="P6" s="1"/>
      <c r="Q6" s="1"/>
      <c r="R6" s="1"/>
      <c r="S6" s="1"/>
      <c r="T6" s="1"/>
      <c r="U6" s="1"/>
      <c r="V6" s="1"/>
      <c r="X6" s="32"/>
      <c r="AF6" s="52"/>
      <c r="AG6" s="48" t="s">
        <v>123</v>
      </c>
      <c r="AT6" s="70" t="s">
        <v>169</v>
      </c>
    </row>
    <row r="7" spans="2:50" ht="15.95" customHeight="1" thickBot="1" x14ac:dyDescent="0.2">
      <c r="B7" s="2" t="s">
        <v>9</v>
      </c>
      <c r="C7" s="1"/>
      <c r="D7" s="1"/>
      <c r="E7" s="1"/>
      <c r="F7" s="1"/>
      <c r="G7" s="1"/>
      <c r="H7" s="1"/>
      <c r="I7" s="1"/>
      <c r="J7" s="1"/>
      <c r="K7" s="1"/>
      <c r="L7" s="1"/>
      <c r="M7" s="1"/>
      <c r="N7" s="1"/>
      <c r="O7" s="1"/>
      <c r="P7" s="1"/>
      <c r="Q7" s="1"/>
      <c r="R7" s="1"/>
      <c r="S7" s="1"/>
      <c r="T7" s="1"/>
      <c r="U7" s="1"/>
      <c r="V7" s="1"/>
      <c r="X7" s="32"/>
      <c r="Y7" s="30" t="s">
        <v>61</v>
      </c>
      <c r="AT7" s="70" t="s">
        <v>170</v>
      </c>
    </row>
    <row r="8" spans="2:50" ht="15.95" customHeight="1" thickBot="1" x14ac:dyDescent="0.2">
      <c r="B8" s="1"/>
      <c r="C8" s="1"/>
      <c r="D8" s="1"/>
      <c r="E8" s="1"/>
      <c r="F8" s="1"/>
      <c r="G8" s="1"/>
      <c r="H8" s="1"/>
      <c r="I8" s="1"/>
      <c r="J8" s="1"/>
      <c r="K8" s="1"/>
      <c r="L8" s="1"/>
      <c r="M8" s="1"/>
      <c r="N8" s="1"/>
      <c r="O8" s="1"/>
      <c r="P8" s="1"/>
      <c r="Q8" s="1"/>
      <c r="R8" s="1"/>
      <c r="S8" s="1"/>
      <c r="T8" s="2"/>
      <c r="U8" s="1"/>
      <c r="V8" s="1"/>
      <c r="X8" s="32"/>
      <c r="Z8" s="72"/>
      <c r="AT8" s="70" t="s">
        <v>171</v>
      </c>
    </row>
    <row r="9" spans="2:50" ht="15.95" customHeight="1" x14ac:dyDescent="0.15">
      <c r="B9" s="1"/>
      <c r="C9" s="1"/>
      <c r="D9" s="1"/>
      <c r="E9" s="1"/>
      <c r="F9" s="1"/>
      <c r="G9" s="6" t="s">
        <v>104</v>
      </c>
      <c r="H9" s="2" t="s">
        <v>10</v>
      </c>
      <c r="I9" s="2"/>
      <c r="J9" s="1"/>
      <c r="K9" s="1"/>
      <c r="M9" s="154" t="str">
        <f>Z11&amp;Z12</f>
        <v/>
      </c>
      <c r="N9" s="154"/>
      <c r="O9" s="154"/>
      <c r="P9" s="154"/>
      <c r="Q9" s="154"/>
      <c r="R9" s="154"/>
      <c r="S9" s="154"/>
      <c r="T9" s="154"/>
      <c r="U9" s="154"/>
      <c r="V9" s="154"/>
      <c r="X9" s="32"/>
      <c r="AT9" s="70" t="s">
        <v>172</v>
      </c>
    </row>
    <row r="10" spans="2:50" ht="15.95" customHeight="1" thickBot="1" x14ac:dyDescent="0.2">
      <c r="B10" s="1"/>
      <c r="C10" s="1"/>
      <c r="D10" s="1"/>
      <c r="E10" s="1"/>
      <c r="F10" s="2"/>
      <c r="G10" s="2"/>
      <c r="H10" s="1"/>
      <c r="I10" s="1"/>
      <c r="J10" s="1"/>
      <c r="K10" s="1"/>
      <c r="M10" s="154" t="str">
        <f>Z13&amp;Z14</f>
        <v/>
      </c>
      <c r="N10" s="154"/>
      <c r="O10" s="154"/>
      <c r="P10" s="154"/>
      <c r="Q10" s="154"/>
      <c r="R10" s="154"/>
      <c r="S10" s="154"/>
      <c r="T10" s="154"/>
      <c r="U10" s="154"/>
      <c r="V10" s="154"/>
      <c r="X10" s="32"/>
      <c r="Y10" s="30" t="s">
        <v>72</v>
      </c>
      <c r="AT10" s="70" t="s">
        <v>173</v>
      </c>
    </row>
    <row r="11" spans="2:50" ht="15.95" customHeight="1" thickBot="1" x14ac:dyDescent="0.2">
      <c r="B11" s="1"/>
      <c r="C11" s="1"/>
      <c r="D11" s="1"/>
      <c r="E11" s="1"/>
      <c r="F11" s="1"/>
      <c r="G11" s="1"/>
      <c r="H11" s="2" t="s">
        <v>11</v>
      </c>
      <c r="I11" s="2"/>
      <c r="J11" s="1"/>
      <c r="K11" s="1"/>
      <c r="M11" s="2"/>
      <c r="N11" s="2"/>
      <c r="O11" s="2"/>
      <c r="P11" s="2"/>
      <c r="Q11" s="2"/>
      <c r="R11" s="2"/>
      <c r="S11" s="2"/>
      <c r="T11" s="1"/>
      <c r="U11" s="1"/>
      <c r="V11" s="1"/>
      <c r="X11" s="32"/>
      <c r="Y11" s="33" t="s">
        <v>62</v>
      </c>
      <c r="Z11" s="100"/>
      <c r="AA11" s="27" t="s">
        <v>149</v>
      </c>
      <c r="AT11" s="70" t="s">
        <v>174</v>
      </c>
    </row>
    <row r="12" spans="2:50" ht="15.95" customHeight="1" thickBot="1" x14ac:dyDescent="0.2">
      <c r="B12" s="1"/>
      <c r="C12" s="1"/>
      <c r="D12" s="1"/>
      <c r="E12" s="1"/>
      <c r="F12" s="1"/>
      <c r="G12" s="1"/>
      <c r="H12" s="1"/>
      <c r="I12" s="1"/>
      <c r="J12" s="1"/>
      <c r="K12" s="1"/>
      <c r="M12" s="154" t="str">
        <f>Z17&amp;""</f>
        <v/>
      </c>
      <c r="N12" s="154"/>
      <c r="O12" s="154"/>
      <c r="P12" s="154"/>
      <c r="Q12" s="154"/>
      <c r="R12" s="154"/>
      <c r="S12" s="154"/>
      <c r="T12" s="154"/>
      <c r="U12" s="154"/>
      <c r="V12" s="154"/>
      <c r="X12" s="32"/>
      <c r="Y12" s="33" t="s">
        <v>63</v>
      </c>
      <c r="Z12" s="142"/>
      <c r="AA12" s="143"/>
      <c r="AB12" s="143"/>
      <c r="AC12" s="143"/>
      <c r="AD12" s="144"/>
      <c r="AT12" s="70" t="s">
        <v>175</v>
      </c>
    </row>
    <row r="13" spans="2:50" ht="15.95" customHeight="1" thickBot="1" x14ac:dyDescent="0.2">
      <c r="B13" s="1"/>
      <c r="C13" s="1"/>
      <c r="D13" s="1"/>
      <c r="E13" s="1"/>
      <c r="F13" s="1"/>
      <c r="G13" s="1"/>
      <c r="H13" s="2" t="s">
        <v>12</v>
      </c>
      <c r="I13" s="2"/>
      <c r="J13" s="1"/>
      <c r="K13" s="1"/>
      <c r="M13" s="154" t="str">
        <f>Z22&amp;"　"&amp;Z24&amp;"　"&amp;AA24</f>
        <v>　　</v>
      </c>
      <c r="N13" s="154"/>
      <c r="O13" s="154"/>
      <c r="P13" s="154"/>
      <c r="Q13" s="154"/>
      <c r="R13" s="154"/>
      <c r="S13" s="154"/>
      <c r="T13" s="154"/>
      <c r="U13" s="154"/>
      <c r="V13" s="154"/>
      <c r="X13" s="32"/>
      <c r="Y13" s="33" t="s">
        <v>64</v>
      </c>
      <c r="Z13" s="142"/>
      <c r="AA13" s="143"/>
      <c r="AB13" s="143"/>
      <c r="AC13" s="143"/>
      <c r="AD13" s="144"/>
      <c r="AT13" s="70" t="s">
        <v>176</v>
      </c>
    </row>
    <row r="14" spans="2:50" ht="15.95" customHeight="1" thickBot="1" x14ac:dyDescent="0.2">
      <c r="B14" s="1"/>
      <c r="C14" s="1"/>
      <c r="D14" s="1"/>
      <c r="E14" s="1"/>
      <c r="F14" s="2"/>
      <c r="G14" s="2"/>
      <c r="H14" s="1"/>
      <c r="I14" s="1"/>
      <c r="J14" s="2"/>
      <c r="K14" s="2"/>
      <c r="L14" s="2"/>
      <c r="M14" s="2"/>
      <c r="N14" s="2"/>
      <c r="O14" s="1"/>
      <c r="P14" s="1"/>
      <c r="Q14" s="1"/>
      <c r="R14" s="1"/>
      <c r="S14" s="2"/>
      <c r="T14" s="1"/>
      <c r="U14" s="1"/>
      <c r="V14" s="1"/>
      <c r="X14" s="32"/>
      <c r="Y14" s="33" t="s">
        <v>65</v>
      </c>
      <c r="Z14" s="142"/>
      <c r="AA14" s="143"/>
      <c r="AB14" s="143"/>
      <c r="AC14" s="143"/>
      <c r="AD14" s="144"/>
      <c r="AT14" s="70" t="s">
        <v>177</v>
      </c>
    </row>
    <row r="15" spans="2:50" ht="15.95" customHeight="1" x14ac:dyDescent="0.15">
      <c r="B15" s="2"/>
      <c r="C15" s="7" t="s">
        <v>13</v>
      </c>
      <c r="D15" s="81" t="str">
        <f>IF(OR(Z8&lt;&gt;"",Z11&lt;&gt;""),5,"")</f>
        <v/>
      </c>
      <c r="E15" s="2" t="s">
        <v>14</v>
      </c>
      <c r="F15" s="2"/>
      <c r="G15" s="2"/>
      <c r="H15" s="2"/>
      <c r="I15" s="2"/>
      <c r="J15" s="2"/>
      <c r="K15" s="2"/>
      <c r="L15" s="2"/>
      <c r="M15" s="2"/>
      <c r="N15" s="2"/>
      <c r="O15" s="2"/>
      <c r="P15" s="2"/>
      <c r="Q15" s="2"/>
      <c r="R15" s="2"/>
      <c r="S15" s="2"/>
      <c r="T15" s="2"/>
      <c r="U15" s="2"/>
      <c r="V15" s="1"/>
      <c r="X15" s="32"/>
      <c r="Y15" s="33"/>
      <c r="AT15" s="70" t="s">
        <v>178</v>
      </c>
    </row>
    <row r="16" spans="2:50" ht="15.95" customHeight="1" thickBot="1" x14ac:dyDescent="0.2">
      <c r="B16" s="1"/>
      <c r="C16" s="149" t="s">
        <v>15</v>
      </c>
      <c r="D16" s="149"/>
      <c r="E16" s="149"/>
      <c r="F16" s="149"/>
      <c r="G16" s="149"/>
      <c r="H16" s="149"/>
      <c r="I16" s="149"/>
      <c r="J16" s="149"/>
      <c r="K16" s="149"/>
      <c r="L16" s="149"/>
      <c r="M16" s="149"/>
      <c r="N16" s="149"/>
      <c r="O16" s="149"/>
      <c r="P16" s="149"/>
      <c r="Q16" s="149"/>
      <c r="R16" s="149"/>
      <c r="S16" s="149"/>
      <c r="T16" s="149"/>
      <c r="U16" s="149"/>
      <c r="V16" s="1"/>
      <c r="X16" s="32"/>
      <c r="Y16" s="30" t="s">
        <v>66</v>
      </c>
      <c r="AT16" s="70" t="s">
        <v>179</v>
      </c>
    </row>
    <row r="17" spans="2:46" ht="15.95" customHeight="1" thickBot="1" x14ac:dyDescent="0.2">
      <c r="B17" s="1"/>
      <c r="C17" s="2" t="s">
        <v>16</v>
      </c>
      <c r="D17" s="2"/>
      <c r="E17" s="2"/>
      <c r="F17" s="2"/>
      <c r="G17" s="2"/>
      <c r="H17" s="2"/>
      <c r="I17" s="2"/>
      <c r="J17" s="2"/>
      <c r="K17" s="2"/>
      <c r="L17" s="2"/>
      <c r="M17" s="2"/>
      <c r="N17" s="1"/>
      <c r="O17" s="1"/>
      <c r="P17" s="1"/>
      <c r="Q17" s="1"/>
      <c r="R17" s="1"/>
      <c r="S17" s="1"/>
      <c r="T17" s="1"/>
      <c r="U17" s="1"/>
      <c r="V17" s="1"/>
      <c r="X17" s="32"/>
      <c r="Y17" s="33" t="s">
        <v>67</v>
      </c>
      <c r="Z17" s="145"/>
      <c r="AA17" s="146"/>
      <c r="AB17" s="146"/>
      <c r="AC17" s="146"/>
      <c r="AD17" s="146"/>
      <c r="AE17" s="146"/>
      <c r="AF17" s="147"/>
      <c r="AT17" s="70" t="s">
        <v>180</v>
      </c>
    </row>
    <row r="18" spans="2:46" ht="15.95" customHeight="1" thickBot="1" x14ac:dyDescent="0.2">
      <c r="B18" s="1"/>
      <c r="C18" s="2"/>
      <c r="D18" s="2"/>
      <c r="E18" s="2"/>
      <c r="F18" s="2"/>
      <c r="G18" s="2"/>
      <c r="H18" s="2"/>
      <c r="I18" s="2"/>
      <c r="J18" s="2"/>
      <c r="K18" s="2"/>
      <c r="L18" s="2"/>
      <c r="M18" s="2"/>
      <c r="N18" s="1"/>
      <c r="O18" s="1"/>
      <c r="P18" s="1"/>
      <c r="Q18" s="1"/>
      <c r="R18" s="1"/>
      <c r="S18" s="1"/>
      <c r="T18" s="1"/>
      <c r="U18" s="1"/>
      <c r="V18" s="1"/>
      <c r="X18" s="32"/>
      <c r="AT18" s="70" t="s">
        <v>181</v>
      </c>
    </row>
    <row r="19" spans="2:46" ht="15.95" customHeight="1" thickBot="1" x14ac:dyDescent="0.2">
      <c r="B19" s="150" t="s">
        <v>17</v>
      </c>
      <c r="C19" s="150"/>
      <c r="D19" s="150"/>
      <c r="E19" s="150"/>
      <c r="F19" s="150"/>
      <c r="G19" s="150"/>
      <c r="H19" s="150"/>
      <c r="I19" s="150"/>
      <c r="J19" s="150"/>
      <c r="K19" s="150"/>
      <c r="L19" s="150"/>
      <c r="M19" s="150"/>
      <c r="N19" s="150"/>
      <c r="O19" s="150"/>
      <c r="P19" s="150"/>
      <c r="Q19" s="150"/>
      <c r="R19" s="150"/>
      <c r="S19" s="150"/>
      <c r="T19" s="150"/>
      <c r="U19" s="150"/>
      <c r="V19" s="150"/>
      <c r="X19" s="32"/>
      <c r="Y19" s="33" t="s">
        <v>68</v>
      </c>
      <c r="Z19" s="73"/>
      <c r="AA19" s="27" t="s">
        <v>149</v>
      </c>
      <c r="AT19" s="70" t="s">
        <v>182</v>
      </c>
    </row>
    <row r="20" spans="2:46" ht="15.95" customHeight="1" x14ac:dyDescent="0.15">
      <c r="B20" s="150"/>
      <c r="C20" s="150"/>
      <c r="D20" s="150"/>
      <c r="E20" s="150"/>
      <c r="F20" s="150"/>
      <c r="G20" s="150"/>
      <c r="H20" s="150"/>
      <c r="I20" s="150"/>
      <c r="J20" s="150"/>
      <c r="K20" s="150"/>
      <c r="L20" s="150"/>
      <c r="M20" s="150"/>
      <c r="N20" s="150"/>
      <c r="O20" s="150"/>
      <c r="P20" s="150"/>
      <c r="Q20" s="150"/>
      <c r="R20" s="150"/>
      <c r="S20" s="150"/>
      <c r="T20" s="150"/>
      <c r="U20" s="150"/>
      <c r="V20" s="150"/>
      <c r="X20" s="32"/>
      <c r="AT20" s="70" t="s">
        <v>183</v>
      </c>
    </row>
    <row r="21" spans="2:46" ht="15.95" customHeight="1" thickBot="1" x14ac:dyDescent="0.2">
      <c r="B21" s="150"/>
      <c r="C21" s="150"/>
      <c r="D21" s="150"/>
      <c r="E21" s="150"/>
      <c r="F21" s="150"/>
      <c r="G21" s="150"/>
      <c r="H21" s="150"/>
      <c r="I21" s="150"/>
      <c r="J21" s="150"/>
      <c r="K21" s="150"/>
      <c r="L21" s="150"/>
      <c r="M21" s="150"/>
      <c r="N21" s="150"/>
      <c r="O21" s="150"/>
      <c r="P21" s="150"/>
      <c r="Q21" s="150"/>
      <c r="R21" s="150"/>
      <c r="S21" s="150"/>
      <c r="T21" s="150"/>
      <c r="U21" s="150"/>
      <c r="V21" s="150"/>
      <c r="X21" s="32"/>
      <c r="Y21" s="30" t="s">
        <v>69</v>
      </c>
      <c r="AF21" s="27"/>
      <c r="AT21" s="70" t="s">
        <v>184</v>
      </c>
    </row>
    <row r="22" spans="2:46" ht="15.95" customHeight="1" thickBot="1" x14ac:dyDescent="0.2">
      <c r="B22" s="150"/>
      <c r="C22" s="150"/>
      <c r="D22" s="150"/>
      <c r="E22" s="150"/>
      <c r="F22" s="150"/>
      <c r="G22" s="150"/>
      <c r="H22" s="150"/>
      <c r="I22" s="150"/>
      <c r="J22" s="150"/>
      <c r="K22" s="150"/>
      <c r="L22" s="150"/>
      <c r="M22" s="150"/>
      <c r="N22" s="150"/>
      <c r="O22" s="150"/>
      <c r="P22" s="150"/>
      <c r="Q22" s="150"/>
      <c r="R22" s="150"/>
      <c r="S22" s="150"/>
      <c r="T22" s="150"/>
      <c r="U22" s="150"/>
      <c r="V22" s="150"/>
      <c r="X22" s="32"/>
      <c r="Y22" s="33" t="s">
        <v>70</v>
      </c>
      <c r="Z22" s="156"/>
      <c r="AA22" s="157"/>
      <c r="AB22" s="157"/>
      <c r="AC22" s="157"/>
      <c r="AD22" s="158"/>
      <c r="AF22" s="27"/>
      <c r="AT22" s="70" t="s">
        <v>185</v>
      </c>
    </row>
    <row r="23" spans="2:46" ht="15.95" customHeight="1" thickBot="1" x14ac:dyDescent="0.2">
      <c r="B23" s="150"/>
      <c r="C23" s="150"/>
      <c r="D23" s="150"/>
      <c r="E23" s="150"/>
      <c r="F23" s="150"/>
      <c r="G23" s="150"/>
      <c r="H23" s="150"/>
      <c r="I23" s="150"/>
      <c r="J23" s="150"/>
      <c r="K23" s="150"/>
      <c r="L23" s="150"/>
      <c r="M23" s="150"/>
      <c r="N23" s="150"/>
      <c r="O23" s="150"/>
      <c r="P23" s="150"/>
      <c r="Q23" s="150"/>
      <c r="R23" s="150"/>
      <c r="S23" s="150"/>
      <c r="T23" s="150"/>
      <c r="U23" s="150"/>
      <c r="V23" s="150"/>
      <c r="X23" s="32"/>
      <c r="Y23" s="33"/>
      <c r="Z23" s="27" t="s">
        <v>73</v>
      </c>
      <c r="AA23" s="27" t="s">
        <v>74</v>
      </c>
      <c r="AB23" s="27"/>
      <c r="AC23" s="27"/>
      <c r="AD23" s="27"/>
      <c r="AT23" s="70" t="s">
        <v>186</v>
      </c>
    </row>
    <row r="24" spans="2:46" ht="15.95" customHeight="1" thickBot="1" x14ac:dyDescent="0.2">
      <c r="B24" s="2"/>
      <c r="C24" s="2"/>
      <c r="D24" s="2"/>
      <c r="E24" s="2"/>
      <c r="F24" s="2"/>
      <c r="G24" s="2"/>
      <c r="H24" s="2"/>
      <c r="I24" s="2"/>
      <c r="J24" s="2"/>
      <c r="K24" s="2"/>
      <c r="L24" s="2"/>
      <c r="M24" s="2"/>
      <c r="N24" s="1"/>
      <c r="O24" s="1"/>
      <c r="P24" s="1"/>
      <c r="Q24" s="1"/>
      <c r="R24" s="1"/>
      <c r="S24" s="1"/>
      <c r="T24" s="1"/>
      <c r="U24" s="1"/>
      <c r="V24" s="1"/>
      <c r="X24" s="32"/>
      <c r="Y24" s="33" t="s">
        <v>71</v>
      </c>
      <c r="Z24" s="99"/>
      <c r="AA24" s="156"/>
      <c r="AB24" s="157"/>
      <c r="AC24" s="157"/>
      <c r="AD24" s="158"/>
      <c r="AT24" s="70" t="s">
        <v>187</v>
      </c>
    </row>
    <row r="25" spans="2:46" ht="15.95" customHeight="1" x14ac:dyDescent="0.15">
      <c r="B25" s="155" t="s">
        <v>18</v>
      </c>
      <c r="C25" s="155"/>
      <c r="D25" s="155"/>
      <c r="E25" s="155"/>
      <c r="F25" s="155"/>
      <c r="G25" s="155"/>
      <c r="H25" s="155"/>
      <c r="I25" s="155"/>
      <c r="J25" s="155"/>
      <c r="K25" s="155"/>
      <c r="L25" s="155"/>
      <c r="M25" s="155"/>
      <c r="N25" s="155"/>
      <c r="O25" s="155"/>
      <c r="P25" s="155"/>
      <c r="Q25" s="155"/>
      <c r="R25" s="155"/>
      <c r="S25" s="155"/>
      <c r="T25" s="155"/>
      <c r="U25" s="155"/>
      <c r="V25" s="155"/>
      <c r="X25" s="32"/>
      <c r="AT25" s="70" t="s">
        <v>188</v>
      </c>
    </row>
    <row r="26" spans="2:46" ht="15.95" customHeight="1" x14ac:dyDescent="0.4">
      <c r="B26" s="2" t="s">
        <v>19</v>
      </c>
      <c r="C26" s="2"/>
      <c r="D26" s="2"/>
      <c r="E26" s="2"/>
      <c r="F26" s="26"/>
      <c r="G26" s="26"/>
      <c r="H26" s="26"/>
      <c r="I26" s="26"/>
      <c r="J26" s="26"/>
      <c r="K26" s="26"/>
      <c r="L26" s="26"/>
      <c r="M26" s="26"/>
      <c r="N26" s="26"/>
      <c r="O26" s="26"/>
      <c r="P26" s="26"/>
      <c r="Q26" s="26"/>
      <c r="R26" s="26"/>
      <c r="S26" s="26"/>
      <c r="T26" s="26"/>
      <c r="U26" s="26"/>
      <c r="V26" s="26"/>
      <c r="X26" s="32"/>
      <c r="Y26" s="30" t="s">
        <v>75</v>
      </c>
      <c r="AT26" s="70" t="s">
        <v>189</v>
      </c>
    </row>
    <row r="27" spans="2:46" ht="15.95" customHeight="1" thickBot="1" x14ac:dyDescent="0.2">
      <c r="B27" s="2" t="s">
        <v>20</v>
      </c>
      <c r="C27" s="2"/>
      <c r="D27" s="2"/>
      <c r="E27" s="2"/>
      <c r="F27" s="153" t="str">
        <f>IF(AND(Z17&lt;&gt;"",Z24&lt;&gt;"",AA24&lt;&gt;"",Z19&lt;&gt;""),IF(Z19="法人",Z17,IF(Z19="個人事業主",Z24&amp;"　"&amp;AA24))&amp;"　のスキャンツール導入事業","")</f>
        <v/>
      </c>
      <c r="G27" s="153"/>
      <c r="H27" s="153"/>
      <c r="I27" s="153"/>
      <c r="J27" s="153"/>
      <c r="K27" s="153"/>
      <c r="L27" s="153"/>
      <c r="M27" s="153"/>
      <c r="N27" s="153"/>
      <c r="O27" s="153"/>
      <c r="P27" s="153"/>
      <c r="Q27" s="153"/>
      <c r="R27" s="153"/>
      <c r="S27" s="153"/>
      <c r="T27" s="153"/>
      <c r="U27" s="153"/>
      <c r="V27" s="153"/>
      <c r="X27" s="32"/>
      <c r="Y27" s="98" t="s">
        <v>261</v>
      </c>
      <c r="AT27" s="70" t="s">
        <v>190</v>
      </c>
    </row>
    <row r="28" spans="2:46" ht="15.95" customHeight="1" thickBot="1" x14ac:dyDescent="0.2">
      <c r="B28" s="2" t="s">
        <v>21</v>
      </c>
      <c r="C28" s="2"/>
      <c r="D28" s="2"/>
      <c r="E28" s="2"/>
      <c r="F28" s="2"/>
      <c r="G28" s="2"/>
      <c r="H28" s="2"/>
      <c r="I28" s="2"/>
      <c r="J28" s="2"/>
      <c r="K28" s="2"/>
      <c r="L28" s="2"/>
      <c r="M28" s="2"/>
      <c r="N28" s="1"/>
      <c r="O28" s="1"/>
      <c r="P28" s="1"/>
      <c r="Q28" s="1"/>
      <c r="R28" s="1"/>
      <c r="S28" s="1"/>
      <c r="T28" s="1"/>
      <c r="U28" s="1"/>
      <c r="V28" s="1"/>
      <c r="X28" s="32"/>
      <c r="Y28" s="33" t="s">
        <v>76</v>
      </c>
      <c r="Z28" s="73"/>
      <c r="AA28" s="30" t="s">
        <v>78</v>
      </c>
      <c r="AT28" s="70" t="s">
        <v>191</v>
      </c>
    </row>
    <row r="29" spans="2:46" ht="15.95" customHeight="1" thickBot="1" x14ac:dyDescent="0.2">
      <c r="B29" s="9" t="s">
        <v>22</v>
      </c>
      <c r="C29" s="9"/>
      <c r="D29" s="9"/>
      <c r="E29" s="9"/>
      <c r="F29" s="9"/>
      <c r="G29" s="9"/>
      <c r="H29" s="9"/>
      <c r="I29" s="9"/>
      <c r="J29" s="9"/>
      <c r="K29" s="9"/>
      <c r="L29" s="9"/>
      <c r="M29" s="9"/>
      <c r="N29" s="9"/>
      <c r="O29" s="9"/>
      <c r="P29" s="9"/>
      <c r="Q29" s="9"/>
      <c r="R29" s="9"/>
      <c r="S29" s="9"/>
      <c r="T29" s="9"/>
      <c r="U29" s="9"/>
      <c r="V29" s="9"/>
      <c r="X29" s="32"/>
      <c r="Y29" s="33" t="s">
        <v>77</v>
      </c>
      <c r="Z29" s="72"/>
      <c r="AT29" s="70" t="s">
        <v>192</v>
      </c>
    </row>
    <row r="30" spans="2:46" ht="15.95" customHeight="1" x14ac:dyDescent="0.15">
      <c r="B30" s="2"/>
      <c r="C30" s="2"/>
      <c r="D30" s="2"/>
      <c r="E30" s="2"/>
      <c r="F30" s="2"/>
      <c r="G30" s="2"/>
      <c r="H30" s="2"/>
      <c r="I30" s="2"/>
      <c r="J30" s="2"/>
      <c r="K30" s="2"/>
      <c r="L30" s="2"/>
      <c r="M30" s="2"/>
      <c r="N30" s="1"/>
      <c r="O30" s="1"/>
      <c r="P30" s="1"/>
      <c r="Q30" s="1"/>
      <c r="R30" s="1"/>
      <c r="S30" s="1"/>
      <c r="T30" s="1"/>
      <c r="U30" s="1"/>
      <c r="V30" s="1"/>
      <c r="X30" s="32"/>
      <c r="AT30" s="70" t="s">
        <v>193</v>
      </c>
    </row>
    <row r="31" spans="2:46" ht="15.95" customHeight="1" x14ac:dyDescent="0.15">
      <c r="B31" s="2" t="s">
        <v>23</v>
      </c>
      <c r="C31" s="2"/>
      <c r="D31" s="2"/>
      <c r="E31" s="2"/>
      <c r="F31" s="2"/>
      <c r="G31" s="2"/>
      <c r="H31" s="2"/>
      <c r="I31" s="2"/>
      <c r="J31" s="2"/>
      <c r="K31" s="2"/>
      <c r="L31" s="2"/>
      <c r="M31" s="2"/>
      <c r="N31" s="1"/>
      <c r="O31" s="1"/>
      <c r="P31" s="1"/>
      <c r="Q31" s="1"/>
      <c r="R31" s="1"/>
      <c r="S31" s="1"/>
      <c r="T31" s="1"/>
      <c r="U31" s="1"/>
      <c r="V31" s="1"/>
      <c r="X31" s="32"/>
      <c r="Y31" s="30" t="s">
        <v>79</v>
      </c>
      <c r="AT31" s="70" t="s">
        <v>194</v>
      </c>
    </row>
    <row r="32" spans="2:46" ht="15.95" customHeight="1" x14ac:dyDescent="0.15">
      <c r="B32" s="2" t="s">
        <v>24</v>
      </c>
      <c r="C32" s="2"/>
      <c r="D32" s="2"/>
      <c r="E32" s="2"/>
      <c r="F32" s="2"/>
      <c r="G32" s="2"/>
      <c r="H32" s="8" t="s">
        <v>1</v>
      </c>
      <c r="I32" s="124" t="str">
        <f>Z28&amp;""</f>
        <v/>
      </c>
      <c r="J32" s="124"/>
      <c r="K32" s="124"/>
      <c r="L32" s="124"/>
      <c r="M32" s="124"/>
      <c r="N32" s="124"/>
      <c r="O32" s="2" t="s">
        <v>2</v>
      </c>
      <c r="P32" s="1"/>
      <c r="Q32" s="1"/>
      <c r="R32" s="1"/>
      <c r="S32" s="1"/>
      <c r="T32" s="1"/>
      <c r="U32" s="1"/>
      <c r="V32" s="1"/>
      <c r="X32" s="32"/>
      <c r="Y32" s="30" t="s">
        <v>264</v>
      </c>
      <c r="AT32" s="70" t="s">
        <v>195</v>
      </c>
    </row>
    <row r="33" spans="2:46" ht="15.95" customHeight="1" x14ac:dyDescent="0.15">
      <c r="B33" s="2" t="s">
        <v>25</v>
      </c>
      <c r="C33" s="2"/>
      <c r="D33" s="2"/>
      <c r="E33" s="2"/>
      <c r="F33" s="2"/>
      <c r="G33" s="2"/>
      <c r="H33" s="2" t="s">
        <v>3</v>
      </c>
      <c r="I33" s="2"/>
      <c r="J33" s="81" t="str">
        <f>IF(Z29&lt;&gt;"",IF(2023=YEAR(Z29),5,IF(2024=YEAR(Z29),6,TEXT(Z29,"e"))),"")</f>
        <v/>
      </c>
      <c r="K33" s="4" t="s">
        <v>4</v>
      </c>
      <c r="L33" s="81" t="str">
        <f>IF(Z29="","",MONTH(Z29))</f>
        <v/>
      </c>
      <c r="M33" s="4" t="s">
        <v>5</v>
      </c>
      <c r="N33" s="81" t="str">
        <f>IF(Z29="","",DAY(Z29))</f>
        <v/>
      </c>
      <c r="O33" s="2" t="s">
        <v>6</v>
      </c>
      <c r="P33" s="1"/>
      <c r="Q33" s="1"/>
      <c r="R33" s="1"/>
      <c r="S33" s="1"/>
      <c r="T33" s="1"/>
      <c r="U33" s="1"/>
      <c r="V33" s="1"/>
      <c r="X33" s="32"/>
      <c r="AT33" s="70" t="s">
        <v>196</v>
      </c>
    </row>
    <row r="34" spans="2:46" ht="15.95" customHeight="1" thickBot="1" x14ac:dyDescent="0.2">
      <c r="B34" s="2" t="s">
        <v>26</v>
      </c>
      <c r="C34" s="2"/>
      <c r="D34" s="2"/>
      <c r="E34" s="2"/>
      <c r="F34" s="2"/>
      <c r="G34" s="2"/>
      <c r="H34" s="2" t="s">
        <v>27</v>
      </c>
      <c r="I34" s="129" t="str">
        <f>様式第９別紙!E18</f>
        <v/>
      </c>
      <c r="J34" s="129"/>
      <c r="K34" s="129"/>
      <c r="L34" s="129"/>
      <c r="M34" s="129"/>
      <c r="N34" s="129"/>
      <c r="O34" s="2" t="s">
        <v>28</v>
      </c>
      <c r="P34" s="1"/>
      <c r="Q34" s="1"/>
      <c r="R34" s="1"/>
      <c r="S34" s="1"/>
      <c r="T34" s="1"/>
      <c r="U34" s="1"/>
      <c r="V34" s="1"/>
      <c r="X34" s="32"/>
      <c r="Y34" s="30" t="s">
        <v>80</v>
      </c>
      <c r="AT34" s="70" t="s">
        <v>197</v>
      </c>
    </row>
    <row r="35" spans="2:46" ht="15.95" customHeight="1" thickBot="1" x14ac:dyDescent="0.2">
      <c r="B35" s="2"/>
      <c r="C35" s="2"/>
      <c r="D35" s="2"/>
      <c r="E35" s="2"/>
      <c r="F35" s="2"/>
      <c r="G35" s="2"/>
      <c r="H35" s="2"/>
      <c r="I35" s="2"/>
      <c r="J35" s="2"/>
      <c r="K35" s="2"/>
      <c r="L35" s="2"/>
      <c r="M35" s="2"/>
      <c r="N35" s="1"/>
      <c r="O35" s="1"/>
      <c r="P35" s="1"/>
      <c r="Q35" s="1"/>
      <c r="R35" s="1"/>
      <c r="S35" s="1"/>
      <c r="T35" s="1"/>
      <c r="U35" s="1"/>
      <c r="V35" s="1"/>
      <c r="X35" s="32"/>
      <c r="Z35" s="72"/>
      <c r="AT35" s="70" t="s">
        <v>198</v>
      </c>
    </row>
    <row r="36" spans="2:46" ht="15.95" customHeight="1" x14ac:dyDescent="0.15">
      <c r="B36" s="2" t="s">
        <v>29</v>
      </c>
      <c r="C36" s="2"/>
      <c r="D36" s="2"/>
      <c r="E36" s="2"/>
      <c r="F36" s="2"/>
      <c r="G36" s="2"/>
      <c r="H36" s="2"/>
      <c r="I36" s="2"/>
      <c r="J36" s="2"/>
      <c r="K36" s="2"/>
      <c r="L36" s="2"/>
      <c r="M36" s="2"/>
      <c r="N36" s="1"/>
      <c r="O36" s="1"/>
      <c r="P36" s="1"/>
      <c r="Q36" s="1"/>
      <c r="R36" s="1"/>
      <c r="S36" s="1"/>
      <c r="T36" s="1"/>
      <c r="U36" s="1"/>
      <c r="V36" s="1"/>
      <c r="X36" s="32"/>
      <c r="Z36" s="56" t="s">
        <v>152</v>
      </c>
      <c r="AT36" s="70" t="s">
        <v>199</v>
      </c>
    </row>
    <row r="37" spans="2:46" ht="15.95" customHeight="1" x14ac:dyDescent="0.15">
      <c r="B37" s="2" t="s">
        <v>30</v>
      </c>
      <c r="C37" s="2"/>
      <c r="D37" s="2"/>
      <c r="E37" s="2"/>
      <c r="F37" s="2"/>
      <c r="G37" s="2"/>
      <c r="H37" s="2" t="s">
        <v>27</v>
      </c>
      <c r="I37" s="129" t="str">
        <f>様式第９別紙!C35</f>
        <v/>
      </c>
      <c r="J37" s="129"/>
      <c r="K37" s="129"/>
      <c r="L37" s="129"/>
      <c r="M37" s="129"/>
      <c r="N37" s="129"/>
      <c r="O37" s="2" t="s">
        <v>28</v>
      </c>
      <c r="P37" s="1"/>
      <c r="Q37" s="1"/>
      <c r="R37" s="1"/>
      <c r="S37" s="1"/>
      <c r="T37" s="1"/>
      <c r="U37" s="1"/>
      <c r="V37" s="1"/>
      <c r="X37" s="32"/>
      <c r="AT37" s="70" t="s">
        <v>200</v>
      </c>
    </row>
    <row r="38" spans="2:46" ht="15.95" customHeight="1" thickBot="1" x14ac:dyDescent="0.2">
      <c r="B38" s="2" t="s">
        <v>31</v>
      </c>
      <c r="C38" s="2"/>
      <c r="D38" s="2"/>
      <c r="E38" s="2"/>
      <c r="F38" s="2"/>
      <c r="G38" s="2"/>
      <c r="H38" s="2" t="s">
        <v>3</v>
      </c>
      <c r="I38" s="2"/>
      <c r="J38" s="81" t="str">
        <f>IF(Z35&lt;&gt;"",IF(2023=YEAR(Z35),5,IF(2024=YEAR(Z35),6,TEXT(Z35,"e"))),"")</f>
        <v/>
      </c>
      <c r="K38" s="4" t="s">
        <v>4</v>
      </c>
      <c r="L38" s="81" t="str">
        <f>IF(Z35="","",MONTH(Z35))</f>
        <v/>
      </c>
      <c r="M38" s="4" t="s">
        <v>5</v>
      </c>
      <c r="N38" s="81" t="str">
        <f>IF(Z35="","",DAY(Z35))</f>
        <v/>
      </c>
      <c r="O38" s="2" t="s">
        <v>6</v>
      </c>
      <c r="P38" s="1"/>
      <c r="Q38" s="1"/>
      <c r="R38" s="1"/>
      <c r="S38" s="1"/>
      <c r="T38" s="1"/>
      <c r="U38" s="1"/>
      <c r="V38" s="1"/>
      <c r="X38" s="32"/>
      <c r="Y38" s="34" t="s">
        <v>82</v>
      </c>
      <c r="AT38" s="70" t="s">
        <v>201</v>
      </c>
    </row>
    <row r="39" spans="2:46" ht="15.95" customHeight="1" thickBot="1" x14ac:dyDescent="0.2">
      <c r="B39" s="2"/>
      <c r="C39" s="2"/>
      <c r="D39" s="2"/>
      <c r="E39" s="2"/>
      <c r="F39" s="2"/>
      <c r="G39" s="2"/>
      <c r="H39" s="2"/>
      <c r="I39" s="2"/>
      <c r="J39" s="2"/>
      <c r="K39" s="2"/>
      <c r="L39" s="2"/>
      <c r="M39" s="2"/>
      <c r="N39" s="1"/>
      <c r="O39" s="1"/>
      <c r="P39" s="1"/>
      <c r="Q39" s="1"/>
      <c r="R39" s="1"/>
      <c r="S39" s="1"/>
      <c r="T39" s="1"/>
      <c r="U39" s="1"/>
      <c r="V39" s="1"/>
      <c r="X39" s="32"/>
      <c r="Y39" s="28" t="s">
        <v>84</v>
      </c>
      <c r="Z39" s="73"/>
      <c r="AA39" s="27" t="s">
        <v>149</v>
      </c>
      <c r="AT39" s="70" t="s">
        <v>202</v>
      </c>
    </row>
    <row r="40" spans="2:46" ht="15.95" customHeight="1" thickBot="1" x14ac:dyDescent="0.2">
      <c r="B40" s="2" t="s">
        <v>32</v>
      </c>
      <c r="C40" s="2"/>
      <c r="D40" s="2"/>
      <c r="E40" s="2"/>
      <c r="F40" s="2"/>
      <c r="G40" s="2"/>
      <c r="H40" s="2"/>
      <c r="I40" s="2"/>
      <c r="J40" s="2"/>
      <c r="K40" s="2"/>
      <c r="L40" s="2"/>
      <c r="M40" s="2"/>
      <c r="N40" s="1"/>
      <c r="O40" s="1"/>
      <c r="P40" s="1"/>
      <c r="Q40" s="1"/>
      <c r="R40" s="1"/>
      <c r="S40" s="1"/>
      <c r="T40" s="1"/>
      <c r="U40" s="1"/>
      <c r="V40" s="1"/>
      <c r="X40" s="32"/>
      <c r="Y40" s="28"/>
      <c r="Z40" s="28"/>
      <c r="AA40" s="28"/>
      <c r="AB40" s="28"/>
      <c r="AC40" s="28"/>
      <c r="AD40" s="28"/>
      <c r="AT40" s="70" t="s">
        <v>203</v>
      </c>
    </row>
    <row r="41" spans="2:46" ht="15.95" customHeight="1" thickBot="1" x14ac:dyDescent="0.2">
      <c r="B41" s="2" t="s">
        <v>33</v>
      </c>
      <c r="C41" s="2"/>
      <c r="D41" s="2"/>
      <c r="E41" s="2"/>
      <c r="F41" s="2"/>
      <c r="G41" s="2"/>
      <c r="H41" s="2"/>
      <c r="I41" s="2"/>
      <c r="J41" s="2"/>
      <c r="K41" s="2"/>
      <c r="L41" s="2"/>
      <c r="M41" s="2"/>
      <c r="N41" s="1"/>
      <c r="O41" s="1"/>
      <c r="P41" s="1"/>
      <c r="Q41" s="1"/>
      <c r="R41" s="1"/>
      <c r="S41" s="1"/>
      <c r="T41" s="1"/>
      <c r="U41" s="1"/>
      <c r="V41" s="1"/>
      <c r="X41" s="32"/>
      <c r="Y41" s="28" t="s">
        <v>85</v>
      </c>
      <c r="Z41" s="145"/>
      <c r="AA41" s="146"/>
      <c r="AB41" s="146"/>
      <c r="AC41" s="146"/>
      <c r="AD41" s="147"/>
      <c r="AT41" s="70" t="s">
        <v>204</v>
      </c>
    </row>
    <row r="42" spans="2:46" ht="15.95" customHeight="1" thickBot="1" x14ac:dyDescent="0.2">
      <c r="B42" s="9" t="s">
        <v>34</v>
      </c>
      <c r="C42" s="9"/>
      <c r="D42" s="9"/>
      <c r="E42" s="9"/>
      <c r="F42" s="9"/>
      <c r="G42" s="9"/>
      <c r="H42" s="9"/>
      <c r="I42" s="9"/>
      <c r="J42" s="9"/>
      <c r="K42" s="9"/>
      <c r="L42" s="9"/>
      <c r="M42" s="9"/>
      <c r="N42" s="9"/>
      <c r="O42" s="9"/>
      <c r="P42" s="9"/>
      <c r="Q42" s="9"/>
      <c r="R42" s="9"/>
      <c r="S42" s="9"/>
      <c r="T42" s="9"/>
      <c r="U42" s="9"/>
      <c r="V42" s="9"/>
      <c r="X42" s="32"/>
      <c r="Y42" s="28" t="s">
        <v>86</v>
      </c>
      <c r="Z42" s="145"/>
      <c r="AA42" s="146"/>
      <c r="AB42" s="146"/>
      <c r="AC42" s="146"/>
      <c r="AD42" s="147"/>
      <c r="AT42" s="70" t="s">
        <v>205</v>
      </c>
    </row>
    <row r="43" spans="2:46" ht="15.95" customHeight="1" thickBot="1" x14ac:dyDescent="0.2">
      <c r="B43" s="9" t="s">
        <v>265</v>
      </c>
      <c r="C43" s="9"/>
      <c r="D43" s="9"/>
      <c r="E43" s="9"/>
      <c r="F43" s="9"/>
      <c r="G43" s="9"/>
      <c r="H43" s="9"/>
      <c r="I43" s="9"/>
      <c r="J43" s="9"/>
      <c r="K43" s="9"/>
      <c r="L43" s="9"/>
      <c r="M43" s="9"/>
      <c r="N43" s="9"/>
      <c r="O43" s="9"/>
      <c r="P43" s="9"/>
      <c r="Q43" s="9"/>
      <c r="R43" s="9"/>
      <c r="S43" s="9"/>
      <c r="T43" s="9"/>
      <c r="U43" s="9"/>
      <c r="V43" s="9"/>
      <c r="X43" s="32"/>
      <c r="Y43" s="28"/>
      <c r="Z43" s="27" t="s">
        <v>118</v>
      </c>
      <c r="AA43" s="30" t="s">
        <v>119</v>
      </c>
      <c r="AB43" s="28"/>
      <c r="AC43" s="28"/>
      <c r="AD43" s="28"/>
      <c r="AT43" s="70" t="s">
        <v>206</v>
      </c>
    </row>
    <row r="44" spans="2:46" ht="15.95" customHeight="1" thickBot="1" x14ac:dyDescent="0.2">
      <c r="B44" s="9"/>
      <c r="C44" s="9"/>
      <c r="D44" s="9"/>
      <c r="E44" s="9"/>
      <c r="F44" s="9"/>
      <c r="G44" s="9"/>
      <c r="H44" s="9"/>
      <c r="I44" s="9"/>
      <c r="J44" s="9"/>
      <c r="K44" s="9"/>
      <c r="L44" s="9"/>
      <c r="M44" s="9"/>
      <c r="N44" s="9"/>
      <c r="O44" s="9"/>
      <c r="P44" s="9"/>
      <c r="Q44" s="9"/>
      <c r="R44" s="9"/>
      <c r="S44" s="9"/>
      <c r="T44" s="9"/>
      <c r="U44" s="9"/>
      <c r="V44" s="9"/>
      <c r="X44" s="32"/>
      <c r="Y44" s="28" t="s">
        <v>87</v>
      </c>
      <c r="Z44" s="99"/>
      <c r="AA44" s="156"/>
      <c r="AB44" s="157"/>
      <c r="AC44" s="157"/>
      <c r="AD44" s="158"/>
      <c r="AT44" s="70" t="s">
        <v>207</v>
      </c>
    </row>
    <row r="45" spans="2:46" ht="15.95" customHeight="1" thickBot="1" x14ac:dyDescent="0.2">
      <c r="B45" s="2" t="s">
        <v>35</v>
      </c>
      <c r="C45" s="2"/>
      <c r="D45" s="2"/>
      <c r="E45" s="2"/>
      <c r="F45" s="2"/>
      <c r="G45" s="2"/>
      <c r="H45" s="2"/>
      <c r="I45" s="2"/>
      <c r="J45" s="1"/>
      <c r="K45" s="1"/>
      <c r="L45" s="2"/>
      <c r="M45" s="2"/>
      <c r="N45" s="2"/>
      <c r="O45" s="2"/>
      <c r="P45" s="2"/>
      <c r="Q45" s="2"/>
      <c r="R45" s="2"/>
      <c r="S45" s="2"/>
      <c r="T45" s="2"/>
      <c r="U45" s="1"/>
      <c r="V45" s="1"/>
      <c r="X45" s="32"/>
      <c r="Y45" s="28"/>
      <c r="AT45" s="70" t="s">
        <v>208</v>
      </c>
    </row>
    <row r="46" spans="2:46" ht="15.95" customHeight="1" thickBot="1" x14ac:dyDescent="0.2">
      <c r="B46" s="130" t="s">
        <v>36</v>
      </c>
      <c r="C46" s="130"/>
      <c r="D46" s="130"/>
      <c r="E46" s="130"/>
      <c r="F46" s="131" t="s">
        <v>37</v>
      </c>
      <c r="G46" s="132"/>
      <c r="H46" s="132"/>
      <c r="I46" s="132"/>
      <c r="J46" s="132"/>
      <c r="K46" s="131" t="s">
        <v>279</v>
      </c>
      <c r="L46" s="132"/>
      <c r="M46" s="132"/>
      <c r="N46" s="132"/>
      <c r="O46" s="132"/>
      <c r="P46" s="132"/>
      <c r="Q46" s="132"/>
      <c r="R46" s="132"/>
      <c r="S46" s="132"/>
      <c r="T46" s="132"/>
      <c r="U46" s="132"/>
      <c r="V46" s="133"/>
      <c r="X46" s="32"/>
      <c r="Y46" s="30" t="s">
        <v>88</v>
      </c>
      <c r="Z46" s="71"/>
      <c r="AA46" s="60" t="str">
        <f>"入力桁数　"&amp;LEN(SUBSTITUTE(SUBSTITUTE(SUBSTITUTE(Z46,"-",""),"(",""),")",""))</f>
        <v>入力桁数　0</v>
      </c>
      <c r="AN46" s="61"/>
      <c r="AO46" s="43" t="s">
        <v>143</v>
      </c>
      <c r="AP46" s="43" t="s">
        <v>144</v>
      </c>
      <c r="AQ46" s="76" t="s">
        <v>250</v>
      </c>
      <c r="AR46" s="43" t="s">
        <v>145</v>
      </c>
      <c r="AT46" s="70" t="s">
        <v>209</v>
      </c>
    </row>
    <row r="47" spans="2:46" ht="15.95" customHeight="1" thickBot="1" x14ac:dyDescent="0.2">
      <c r="B47" s="134" t="str">
        <f>IF(Z39="代表者",Z22,Z41&amp;" "&amp;Z42)&amp;""</f>
        <v xml:space="preserve"> </v>
      </c>
      <c r="C47" s="134"/>
      <c r="D47" s="134"/>
      <c r="E47" s="134"/>
      <c r="F47" s="135" t="str">
        <f>IF(Z39="代表者",Z24&amp;" "&amp;AA24,Z44&amp;" "&amp;AA44)&amp;""</f>
        <v xml:space="preserve"> </v>
      </c>
      <c r="G47" s="136"/>
      <c r="H47" s="136"/>
      <c r="I47" s="136"/>
      <c r="J47" s="136"/>
      <c r="K47" s="12" t="s">
        <v>38</v>
      </c>
      <c r="L47" s="13"/>
      <c r="M47" s="13"/>
      <c r="N47" s="140" t="str">
        <f>Z46&amp;""</f>
        <v/>
      </c>
      <c r="O47" s="140"/>
      <c r="P47" s="140"/>
      <c r="Q47" s="140"/>
      <c r="R47" s="140"/>
      <c r="S47" s="140"/>
      <c r="T47" s="140"/>
      <c r="U47" s="140"/>
      <c r="V47" s="141"/>
      <c r="X47" s="32"/>
      <c r="Y47" s="30" t="s">
        <v>89</v>
      </c>
      <c r="Z47" s="145"/>
      <c r="AA47" s="146"/>
      <c r="AB47" s="146"/>
      <c r="AC47" s="147"/>
      <c r="AD47" s="31" t="s">
        <v>83</v>
      </c>
      <c r="AE47" s="145"/>
      <c r="AF47" s="147"/>
      <c r="AO47" s="54" t="s">
        <v>135</v>
      </c>
      <c r="AP47" s="54" t="s">
        <v>135</v>
      </c>
      <c r="AQ47" s="76" t="s">
        <v>251</v>
      </c>
      <c r="AR47" s="54" t="s">
        <v>134</v>
      </c>
      <c r="AT47" s="70" t="s">
        <v>210</v>
      </c>
    </row>
    <row r="48" spans="2:46" ht="15.95" customHeight="1" x14ac:dyDescent="0.15">
      <c r="B48" s="134"/>
      <c r="C48" s="134"/>
      <c r="D48" s="134"/>
      <c r="E48" s="134"/>
      <c r="F48" s="137"/>
      <c r="G48" s="124"/>
      <c r="H48" s="124"/>
      <c r="I48" s="124"/>
      <c r="J48" s="124"/>
      <c r="K48" s="24" t="s">
        <v>39</v>
      </c>
      <c r="L48" s="1"/>
      <c r="M48" s="1"/>
      <c r="N48" s="125" t="str">
        <f>IF(OR(Z47="",AE47=""),"",Z47&amp;AD47&amp;AE47)</f>
        <v/>
      </c>
      <c r="O48" s="125"/>
      <c r="P48" s="125"/>
      <c r="Q48" s="125"/>
      <c r="R48" s="125"/>
      <c r="S48" s="125"/>
      <c r="T48" s="125"/>
      <c r="U48" s="125"/>
      <c r="V48" s="126"/>
      <c r="X48" s="32"/>
      <c r="Z48" s="63" t="str">
        <f>IF($AO48=1,$AO$46,IF($AP48=1,$AP$46,IF(AQ48=1,AQ46,"")))</f>
        <v/>
      </c>
      <c r="AA48" s="64"/>
      <c r="AB48" s="64"/>
      <c r="AC48" s="64"/>
      <c r="AD48" s="64"/>
      <c r="AE48" s="63" t="str">
        <f>IF($AO49=1,$AO$46,IF($AP49=1,$AP$46,IF(AQ49=1,$AQ$47,IF($AR49=0,$AR$46,""))))</f>
        <v/>
      </c>
      <c r="AN48" s="54" t="s">
        <v>146</v>
      </c>
      <c r="AO48" s="54">
        <f>COUNTIF(Z47:Z47,".*")</f>
        <v>0</v>
      </c>
      <c r="AP48" s="62">
        <f>COUNTIF(Z47:Z47,"*.")</f>
        <v>0</v>
      </c>
      <c r="AQ48" s="77">
        <f>COUNTIF(Z47,"*@*")</f>
        <v>0</v>
      </c>
      <c r="AR48" s="54" t="s">
        <v>136</v>
      </c>
      <c r="AT48" s="70" t="s">
        <v>211</v>
      </c>
    </row>
    <row r="49" spans="2:44" ht="15.95" customHeight="1" x14ac:dyDescent="0.15">
      <c r="B49" s="134"/>
      <c r="C49" s="134"/>
      <c r="D49" s="134"/>
      <c r="E49" s="134"/>
      <c r="F49" s="138"/>
      <c r="G49" s="139"/>
      <c r="H49" s="139"/>
      <c r="I49" s="139"/>
      <c r="J49" s="139"/>
      <c r="K49" s="14"/>
      <c r="L49" s="15"/>
      <c r="M49" s="15"/>
      <c r="N49" s="127"/>
      <c r="O49" s="127"/>
      <c r="P49" s="127"/>
      <c r="Q49" s="127"/>
      <c r="R49" s="127"/>
      <c r="S49" s="127"/>
      <c r="T49" s="127"/>
      <c r="U49" s="127"/>
      <c r="V49" s="128"/>
      <c r="X49" s="32"/>
      <c r="AN49" s="54" t="s">
        <v>147</v>
      </c>
      <c r="AO49" s="54">
        <f>COUNTIF(AE47:AE47,".*")</f>
        <v>0</v>
      </c>
      <c r="AP49" s="62">
        <f>COUNTIF(AE47:AE47,"*.")</f>
        <v>0</v>
      </c>
      <c r="AQ49" s="77">
        <f>COUNTIF(AE47:AE47,"*@*")</f>
        <v>0</v>
      </c>
      <c r="AR49" s="54">
        <f>IF(AE47&lt;&gt;"",COUNTIF(AE47:AE47,"*.*"),99)</f>
        <v>99</v>
      </c>
    </row>
    <row r="50" spans="2:44" ht="15.95" customHeight="1" x14ac:dyDescent="0.15">
      <c r="B50" s="9" t="s">
        <v>40</v>
      </c>
      <c r="C50" s="9"/>
      <c r="D50" s="9"/>
      <c r="E50" s="9"/>
      <c r="F50" s="9"/>
      <c r="G50" s="9"/>
      <c r="H50" s="9"/>
      <c r="I50" s="9"/>
      <c r="J50" s="9"/>
      <c r="K50" s="9"/>
      <c r="L50" s="9"/>
      <c r="M50" s="9"/>
      <c r="N50" s="9"/>
      <c r="O50" s="9"/>
      <c r="P50" s="9"/>
      <c r="Q50" s="9"/>
      <c r="R50" s="9"/>
      <c r="S50" s="9"/>
      <c r="T50" s="9"/>
      <c r="U50" s="9"/>
      <c r="V50" s="9"/>
      <c r="X50" s="32"/>
      <c r="Y50" s="159" t="s">
        <v>81</v>
      </c>
      <c r="Z50" s="159"/>
      <c r="AA50" s="159"/>
      <c r="AB50" s="159"/>
      <c r="AC50" s="159"/>
      <c r="AD50" s="159"/>
      <c r="AE50" s="159"/>
      <c r="AF50" s="159"/>
    </row>
    <row r="51" spans="2:44" ht="15.95" customHeight="1" x14ac:dyDescent="0.15">
      <c r="X51" s="32"/>
    </row>
  </sheetData>
  <sheetProtection algorithmName="SHA-512" hashValue="cGOUrtwzksQr6rthvEuyUuVsJHPcIFspFXrigwdC2jCTzy6Sro5q1ga83iuhrW+zKscw1XB4uxyziABJfUh9nw==" saltValue="E/lBxxt8G3HgFCKv7IdmaA==" spinCount="100000" sheet="1" objects="1" scenarios="1" selectLockedCells="1"/>
  <mergeCells count="34">
    <mergeCell ref="AA24:AD24"/>
    <mergeCell ref="Z14:AD14"/>
    <mergeCell ref="Z13:AD13"/>
    <mergeCell ref="AA44:AD44"/>
    <mergeCell ref="Y50:AF50"/>
    <mergeCell ref="Z22:AD22"/>
    <mergeCell ref="Z47:AC47"/>
    <mergeCell ref="Z41:AD41"/>
    <mergeCell ref="Z42:AD42"/>
    <mergeCell ref="AE47:AF47"/>
    <mergeCell ref="F27:V27"/>
    <mergeCell ref="M9:V9"/>
    <mergeCell ref="M10:V10"/>
    <mergeCell ref="M12:V12"/>
    <mergeCell ref="M13:V13"/>
    <mergeCell ref="B25:V25"/>
    <mergeCell ref="Z12:AD12"/>
    <mergeCell ref="Z17:AF17"/>
    <mergeCell ref="S2:U2"/>
    <mergeCell ref="C16:U16"/>
    <mergeCell ref="B19:V23"/>
    <mergeCell ref="AF1:AL2"/>
    <mergeCell ref="Y2:AE2"/>
    <mergeCell ref="Y1:AE1"/>
    <mergeCell ref="I32:N32"/>
    <mergeCell ref="N48:V49"/>
    <mergeCell ref="I34:N34"/>
    <mergeCell ref="I37:N37"/>
    <mergeCell ref="B46:E46"/>
    <mergeCell ref="F46:J46"/>
    <mergeCell ref="K46:V46"/>
    <mergeCell ref="B47:E49"/>
    <mergeCell ref="F47:J49"/>
    <mergeCell ref="N47:V47"/>
  </mergeCells>
  <phoneticPr fontId="6"/>
  <conditionalFormatting sqref="Z22 Z44:AA44 Z8 Z11 Z12:AD12 Z13 Z17:AF17 Z19 Z24:AA24 Z28:Z29 Z46 Z47:AC47 AE47:AF47">
    <cfRule type="containsBlanks" dxfId="14" priority="17">
      <formula>LEN(TRIM(Z8))=0</formula>
    </cfRule>
  </conditionalFormatting>
  <conditionalFormatting sqref="Z35">
    <cfRule type="containsBlanks" dxfId="13" priority="4">
      <formula>LEN(TRIM(Z35))=0</formula>
    </cfRule>
  </conditionalFormatting>
  <conditionalFormatting sqref="Z22:AD22">
    <cfRule type="expression" dxfId="12" priority="3">
      <formula>AND($Z$19="個人事業主",$Z$22="")</formula>
    </cfRule>
  </conditionalFormatting>
  <conditionalFormatting sqref="Z41:AD42 Z5 Z14 Z39">
    <cfRule type="containsBlanks" dxfId="11" priority="5">
      <formula>LEN(TRIM(Z5))=0</formula>
    </cfRule>
  </conditionalFormatting>
  <conditionalFormatting sqref="Z41:AD42 Z44:AA44">
    <cfRule type="expression" dxfId="10" priority="2">
      <formula>$Z$39="代表者"</formula>
    </cfRule>
  </conditionalFormatting>
  <dataValidations count="22">
    <dataValidation imeMode="disabled" allowBlank="1" showInputMessage="1" showErrorMessage="1" promptTitle="E-mailアドレス（@より右側の部分）" prompt="分けて入力してください。_x000a_例） scan_hojokin@05.pacific-hojo.jpの場合は_x000a_「05.pacific-hojo.jp」を入力" sqref="AE47:AF47" xr:uid="{CE57AC39-C5E3-4E5A-9B59-68C0EEC133B3}"/>
    <dataValidation type="date" imeMode="disabled" operator="greaterThanOrEqual" allowBlank="1" showInputMessage="1" showErrorMessage="1" error="【****/*/*】という形式で入力してください。" promptTitle="事業完了年月日" prompt="検証が全て終了した日、または_x000a_支払いが全て完了した日のどちらか遅い日付を入力してください。_x000a_※複数事業場がある場合、一番遅い事業場の日付を入力してください。" sqref="Z35" xr:uid="{DC98B4B5-2D5C-4113-9697-F8D6307AE38A}">
      <formula1>45202</formula1>
    </dataValidation>
    <dataValidation type="whole" imeMode="disabled" operator="greaterThanOrEqual" allowBlank="1" showInputMessage="1" showErrorMessage="1" promptTitle="交付決定番号" prompt="様式第2に記載されている5桁の番号を入力してください。_x000a_※申請システムのログインIDと同じ番号です。" sqref="Z28" xr:uid="{8A41D141-6A21-4B25-BFCF-C86257E5B9DA}">
      <formula1>0</formula1>
    </dataValidation>
    <dataValidation allowBlank="1" showInputMessage="1" showErrorMessage="1" promptTitle="文書番号" prompt="社内にて書類を番号管理されている場合は入力してください。_x000a_なければ空欄でかまいません。_x000a_※空欄の場合は、文書作成日入力後に自動で「-」が入ります。" sqref="Z5" xr:uid="{82E9C753-87B0-40BA-B87B-E55399AD37C1}"/>
    <dataValidation type="list" imeMode="hiragana" allowBlank="1" showInputMessage="1" showErrorMessage="1" promptTitle="申請者住所_都道府県" prompt="プルダウンから選択してください。" sqref="Z11" xr:uid="{104337C3-82D5-40D4-AA00-4A3F101AC5A8}">
      <formula1>$AT$2:$AT$48</formula1>
    </dataValidation>
    <dataValidation imeMode="hiragana" allowBlank="1" showInputMessage="1" showErrorMessage="1" promptTitle="申請者住所_市区町村" prompt="市区町村以降は、次の町名地番へ入力してください。" sqref="Z12:AD12" xr:uid="{CBBFBCDF-2E1C-4880-A9FC-1D4BB917A920}"/>
    <dataValidation imeMode="hiragana" allowBlank="1" showInputMessage="1" showErrorMessage="1" promptTitle="申請者住所_町名地番" prompt="市区町村より後の住所を入力してください。" sqref="Z13" xr:uid="{8B986AED-F182-4183-ACED-B4DC70FBA109}"/>
    <dataValidation imeMode="hiragana" allowBlank="1" showInputMessage="1" showErrorMessage="1" promptTitle="申請者住所_建物名称" prompt="ビル名やマンション名、部屋番号等を入力してください。_x000a_なければ空欄でかまいません。" sqref="Z14" xr:uid="{36604FC0-8C12-44AA-BEDB-28EEB9A4DDD5}"/>
    <dataValidation imeMode="on" allowBlank="1" showInputMessage="1" showErrorMessage="1" promptTitle="法人名・屋号名　　　　　　　　　　" prompt="正式名称を入力してください。_x000a_法人格は略さずに入力してください。_x000a_例）(株)㈱　→　株式会社" sqref="Z17:AF17" xr:uid="{76AB4196-8CBC-42FB-811D-16240D10474F}"/>
    <dataValidation type="list" allowBlank="1" showInputMessage="1" showErrorMessage="1" promptTitle="事業形態（法人・個人事業主）" prompt="プルダウンから選択してください。_x000a_※組合、学校などの個人事業主以外の組織は、「法人」を選択してください。" sqref="Z19" xr:uid="{77AD6578-4584-44DD-A980-F115C9EF337F}">
      <formula1>$AU$2:$AU$3</formula1>
    </dataValidation>
    <dataValidation imeMode="hiragana" allowBlank="1" showInputMessage="1" showErrorMessage="1" promptTitle="代表者名（姓）" prompt="例）整備　太郎　の場合は、「整備」を入力" sqref="Z24" xr:uid="{EAE1F0BC-A09F-4C34-8333-A8B8D7F9291F}"/>
    <dataValidation type="date" imeMode="disabled" operator="greaterThanOrEqual" allowBlank="1" showInputMessage="1" showErrorMessage="1" error="【****/*/*】という形式で入力してください。" promptTitle="文書作成日（西暦で入力）" prompt="【2023/12/18】までの日付を入力してください。_x000a_" sqref="Z8" xr:uid="{9694BB56-35A8-4886-B2D4-01FCD6351956}">
      <formula1>45202</formula1>
    </dataValidation>
    <dataValidation type="date" imeMode="disabled" allowBlank="1" showInputMessage="1" showErrorMessage="1" error="【****/*/*】という形式で入力してください。_x000a_※【2023/10/1】～【2023/12/18】の入力に制限しています。" promptTitle="交付決定日（西暦で入力）" prompt="様式第2の右上に記載されている日付を入力してください。_x000a_" sqref="Z29" xr:uid="{DD39B89B-BFFA-4AFD-81F5-760A672326F3}">
      <formula1>45200</formula1>
      <formula2>45278</formula2>
    </dataValidation>
    <dataValidation type="list" allowBlank="1" showInputMessage="1" showErrorMessage="1" promptTitle="窓口の担当者" prompt="プルダウンから選択してください。_x000a_【代表者】を選択すると、左の様式に「役職」「代表者名」が自動で入ります。" sqref="Z39" xr:uid="{43FE7661-430D-4163-9A8E-D96A929C462B}">
      <formula1>$AX$2:$AX$3</formula1>
    </dataValidation>
    <dataValidation imeMode="hiragana" allowBlank="1" showInputMessage="1" showErrorMessage="1" promptTitle="担当部署" prompt="なければ空欄でかまいません。" sqref="Z41:AD41" xr:uid="{EC9ED273-6B47-47B9-8717-329C65D3919D}"/>
    <dataValidation imeMode="hiragana" allowBlank="1" showInputMessage="1" showErrorMessage="1" promptTitle="担当者の役職" prompt="なければ空欄でかまいません。" sqref="Z42:AD42" xr:uid="{D4F84AFE-D2F1-4B1E-9506-A2C4BE9C0080}"/>
    <dataValidation imeMode="hiragana" allowBlank="1" showInputMessage="1" showErrorMessage="1" promptTitle="担当者名（姓）" prompt="例）整備　一郎　の場合は、「整備」を入力" sqref="Z44" xr:uid="{025B9BBB-9A87-493D-8D08-6A991BF7C555}"/>
    <dataValidation imeMode="disabled" allowBlank="1" showInputMessage="1" showErrorMessage="1" promptTitle="電話番号" prompt="市外局番から入力してください。" sqref="Z46" xr:uid="{E0789A17-93F8-45CC-836A-841EF7C0E643}"/>
    <dataValidation imeMode="disabled" allowBlank="1" showInputMessage="1" showErrorMessage="1" promptTitle="E-mailアドレス（@より左側の部分）" prompt="分けて入力してください。_x000a_例） scan_hojokin@05.pacific-hojo.jpの場合は_x000a_「scan_hojokin」を入力" sqref="Z47:AC47" xr:uid="{EFBEB0F9-8799-4E20-BDF3-E100A14319B3}"/>
    <dataValidation type="list" imeMode="hiragana" allowBlank="1" showInputMessage="1" promptTitle="代表者の役職" prompt="プルダウンから選択するか、手入力してください。_x000a_例）法人…代表取締役_x000a_例）個人事業主…代表_x000a_※個人事業主の場合は、空欄でもかまいません。" sqref="Z22:AD22" xr:uid="{8BE3BFD5-48D8-4123-858A-E9EAD27CF540}">
      <formula1>IF($Z$19="法人",$AV$2:$AV$4,IF($Z$19="個人事業主",$AW$2:$AW$3,""))</formula1>
    </dataValidation>
    <dataValidation imeMode="hiragana" allowBlank="1" showInputMessage="1" showErrorMessage="1" promptTitle="代表者名（名）" prompt="例）整備　太郎　の場合は、「太郎」を入力" sqref="AA24:AD24" xr:uid="{8CF89A96-EDE9-4834-8C97-8784366F9533}"/>
    <dataValidation imeMode="hiragana" allowBlank="1" showInputMessage="1" showErrorMessage="1" promptTitle="担当者名（名）" prompt="例）整備　一郎　の場合は、「一郎」を入力" sqref="AA44:AD44" xr:uid="{2A5107EF-2EA5-4D24-A312-DCA480292C6A}"/>
  </dataValidations>
  <hyperlinks>
    <hyperlink ref="Y50:AF50" location="様式第９別紙!M8" display="様式第9別紙を入力する（クリックすると入力シートへ移動します）" xr:uid="{7D366A84-A06C-4F8C-8C54-215BE6511F21}"/>
  </hyperlink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B161C-9F13-42A0-B2F5-3C5EB36AE6F7}">
  <sheetPr>
    <tabColor theme="8" tint="0.79998168889431442"/>
    <pageSetUpPr fitToPage="1"/>
  </sheetPr>
  <dimension ref="A1:AH54"/>
  <sheetViews>
    <sheetView showGridLines="0" zoomScaleNormal="100" workbookViewId="0">
      <selection activeCell="M8" sqref="M8"/>
    </sheetView>
  </sheetViews>
  <sheetFormatPr defaultRowHeight="18.75" x14ac:dyDescent="0.15"/>
  <cols>
    <col min="1" max="1" width="0.75" style="3" customWidth="1"/>
    <col min="2" max="2" width="15.25" style="3" customWidth="1"/>
    <col min="3" max="3" width="18" style="3" customWidth="1"/>
    <col min="4" max="4" width="17.5" style="3" customWidth="1"/>
    <col min="5" max="5" width="3.75" style="3" customWidth="1"/>
    <col min="6" max="6" width="9.375" style="3" customWidth="1"/>
    <col min="7" max="7" width="17.25" style="3" customWidth="1"/>
    <col min="8" max="8" width="6.125" style="3" customWidth="1"/>
    <col min="9" max="10" width="0.75" style="3" customWidth="1"/>
    <col min="11" max="12" width="8.625" style="30" customWidth="1"/>
    <col min="13" max="24" width="16.625" style="30" customWidth="1"/>
    <col min="25" max="31" width="9" style="40" hidden="1" customWidth="1"/>
    <col min="32" max="32" width="12.5" style="40" hidden="1" customWidth="1"/>
    <col min="33" max="33" width="10.875" style="40" hidden="1" customWidth="1"/>
    <col min="34" max="34" width="9" style="40" hidden="1" customWidth="1"/>
    <col min="35" max="16384" width="9" style="30"/>
  </cols>
  <sheetData>
    <row r="1" spans="2:32" ht="19.5" customHeight="1" thickBot="1" x14ac:dyDescent="0.2">
      <c r="B1" s="16" t="s">
        <v>41</v>
      </c>
      <c r="C1" s="2"/>
      <c r="J1" s="32"/>
      <c r="Q1" s="53" t="s">
        <v>120</v>
      </c>
      <c r="R1" s="49"/>
      <c r="S1" s="49"/>
      <c r="T1" s="49"/>
      <c r="U1" s="49"/>
      <c r="V1" s="49"/>
      <c r="W1" s="49"/>
      <c r="X1" s="49"/>
      <c r="AC1" s="40" t="s">
        <v>107</v>
      </c>
      <c r="AD1" s="40" t="s">
        <v>106</v>
      </c>
      <c r="AF1" s="40">
        <v>1</v>
      </c>
    </row>
    <row r="2" spans="2:32" ht="19.5" customHeight="1" thickBot="1" x14ac:dyDescent="0.2">
      <c r="B2" s="173" t="s">
        <v>42</v>
      </c>
      <c r="C2" s="173"/>
      <c r="D2" s="173"/>
      <c r="E2" s="173"/>
      <c r="F2" s="173"/>
      <c r="G2" s="173"/>
      <c r="H2" s="173"/>
      <c r="J2" s="32"/>
      <c r="K2" s="30" t="s">
        <v>260</v>
      </c>
      <c r="Q2" s="50"/>
      <c r="R2" s="48" t="s">
        <v>121</v>
      </c>
      <c r="S2" s="49"/>
      <c r="T2" s="49"/>
      <c r="U2" s="49"/>
      <c r="V2" s="49"/>
      <c r="W2" s="49"/>
      <c r="X2" s="49"/>
      <c r="AC2" s="40" t="s">
        <v>109</v>
      </c>
      <c r="AD2" s="40" t="s">
        <v>112</v>
      </c>
      <c r="AF2" s="40">
        <v>2</v>
      </c>
    </row>
    <row r="3" spans="2:32" ht="19.5" thickBot="1" x14ac:dyDescent="0.2">
      <c r="B3" s="16"/>
      <c r="C3" s="2"/>
      <c r="H3" s="6" t="s">
        <v>43</v>
      </c>
      <c r="J3" s="32"/>
      <c r="K3" s="179" t="s">
        <v>110</v>
      </c>
      <c r="L3" s="179"/>
      <c r="M3" s="156"/>
      <c r="N3" s="158"/>
      <c r="O3" s="30" t="s">
        <v>128</v>
      </c>
      <c r="Q3" s="51"/>
      <c r="R3" s="48" t="s">
        <v>122</v>
      </c>
      <c r="T3" s="27"/>
      <c r="U3" s="27"/>
      <c r="V3" s="27"/>
      <c r="W3" s="27"/>
      <c r="X3" s="27"/>
      <c r="AC3" s="40" t="s">
        <v>111</v>
      </c>
      <c r="AD3" s="40" t="s">
        <v>113</v>
      </c>
      <c r="AF3" s="40">
        <v>3</v>
      </c>
    </row>
    <row r="4" spans="2:32" ht="19.5" customHeight="1" thickBot="1" x14ac:dyDescent="0.2">
      <c r="B4" s="20" t="s">
        <v>44</v>
      </c>
      <c r="C4" s="131" t="s">
        <v>45</v>
      </c>
      <c r="D4" s="132"/>
      <c r="E4" s="132"/>
      <c r="F4" s="132"/>
      <c r="G4" s="132"/>
      <c r="H4" s="133"/>
      <c r="J4" s="32"/>
      <c r="K4" s="181" t="s">
        <v>263</v>
      </c>
      <c r="L4" s="181"/>
      <c r="M4" s="181"/>
      <c r="N4" s="181"/>
      <c r="O4" s="181"/>
      <c r="P4" s="181"/>
      <c r="Q4" s="52"/>
      <c r="R4" s="48" t="s">
        <v>123</v>
      </c>
      <c r="T4" s="27"/>
      <c r="U4" s="27"/>
      <c r="V4" s="27"/>
      <c r="W4" s="27"/>
      <c r="X4" s="27"/>
      <c r="AD4" s="40" t="s">
        <v>276</v>
      </c>
      <c r="AF4" s="40">
        <v>4</v>
      </c>
    </row>
    <row r="5" spans="2:32" ht="27" customHeight="1" x14ac:dyDescent="0.15">
      <c r="B5" s="21" t="s">
        <v>46</v>
      </c>
      <c r="C5" s="130" t="s">
        <v>47</v>
      </c>
      <c r="D5" s="130"/>
      <c r="E5" s="130" t="s">
        <v>48</v>
      </c>
      <c r="F5" s="130"/>
      <c r="G5" s="130"/>
      <c r="H5" s="130"/>
      <c r="J5" s="32"/>
      <c r="K5" s="181"/>
      <c r="L5" s="181"/>
      <c r="M5" s="181"/>
      <c r="N5" s="181"/>
      <c r="O5" s="181"/>
      <c r="P5" s="181"/>
      <c r="T5" s="27"/>
      <c r="U5" s="27"/>
      <c r="V5" s="27"/>
      <c r="W5" s="27"/>
      <c r="X5" s="27"/>
      <c r="AF5" s="40">
        <v>5</v>
      </c>
    </row>
    <row r="6" spans="2:32" ht="27" customHeight="1" x14ac:dyDescent="0.45">
      <c r="B6" s="22" t="s">
        <v>49</v>
      </c>
      <c r="C6" s="130"/>
      <c r="D6" s="130"/>
      <c r="E6" s="130"/>
      <c r="F6" s="130"/>
      <c r="G6" s="130"/>
      <c r="H6" s="130"/>
      <c r="J6" s="32"/>
      <c r="M6" s="66" t="s">
        <v>124</v>
      </c>
      <c r="N6" s="67"/>
      <c r="O6" s="68" t="s">
        <v>108</v>
      </c>
      <c r="AF6" s="40">
        <v>6</v>
      </c>
    </row>
    <row r="7" spans="2:32" ht="21" customHeight="1" thickBot="1" x14ac:dyDescent="0.2">
      <c r="B7" s="23" t="s">
        <v>50</v>
      </c>
      <c r="C7" s="176"/>
      <c r="D7" s="177"/>
      <c r="E7" s="178"/>
      <c r="F7" s="178"/>
      <c r="G7" s="178"/>
      <c r="H7" s="178"/>
      <c r="J7" s="32"/>
      <c r="M7" s="37" t="s">
        <v>103</v>
      </c>
      <c r="O7" s="55" t="s">
        <v>103</v>
      </c>
      <c r="Y7" s="43" t="s">
        <v>117</v>
      </c>
      <c r="Z7" s="43" t="s">
        <v>116</v>
      </c>
      <c r="AA7" s="41" t="s">
        <v>114</v>
      </c>
      <c r="AB7" s="42" t="s">
        <v>115</v>
      </c>
      <c r="AF7" s="40">
        <v>7</v>
      </c>
    </row>
    <row r="8" spans="2:32" ht="21" customHeight="1" thickBot="1" x14ac:dyDescent="0.2">
      <c r="B8" s="65" t="s">
        <v>51</v>
      </c>
      <c r="C8" s="160" t="str">
        <f>IF(Z8&lt;&gt;0,Z8,"")</f>
        <v/>
      </c>
      <c r="D8" s="171"/>
      <c r="E8" s="172" t="str">
        <f>IF(Z8&lt;&gt;0,AB8,"")</f>
        <v/>
      </c>
      <c r="F8" s="172"/>
      <c r="G8" s="172"/>
      <c r="H8" s="172"/>
      <c r="J8" s="32"/>
      <c r="K8" s="180" t="s">
        <v>90</v>
      </c>
      <c r="L8" s="180"/>
      <c r="M8" s="79"/>
      <c r="N8" s="44"/>
      <c r="O8" s="79"/>
      <c r="Y8" s="45">
        <f t="shared" ref="Y8:Y17" si="0">IF($M$3="交付決定額が変わった",O8,0)</f>
        <v>0</v>
      </c>
      <c r="Z8" s="45">
        <f>IF(OR(M8&lt;Y8,Y8=0),M8,Y8)</f>
        <v>0</v>
      </c>
      <c r="AA8" s="46">
        <f>ROUNDDOWN(Z8/3,-3)</f>
        <v>0</v>
      </c>
      <c r="AB8" s="46">
        <f>IF(150000&lt;AA8,150000,AA8)</f>
        <v>0</v>
      </c>
      <c r="AF8" s="40">
        <v>8</v>
      </c>
    </row>
    <row r="9" spans="2:32" ht="21" customHeight="1" thickBot="1" x14ac:dyDescent="0.2">
      <c r="B9" s="65" t="s">
        <v>52</v>
      </c>
      <c r="C9" s="160" t="str">
        <f t="shared" ref="C9:C17" si="1">IF(Z9&lt;&gt;0,Z9,"")</f>
        <v/>
      </c>
      <c r="D9" s="171"/>
      <c r="E9" s="172" t="str">
        <f t="shared" ref="E9:E17" si="2">IF(Z9&lt;&gt;0,AB9,"")</f>
        <v/>
      </c>
      <c r="F9" s="172"/>
      <c r="G9" s="172"/>
      <c r="H9" s="172"/>
      <c r="J9" s="32"/>
      <c r="K9" s="180" t="s">
        <v>91</v>
      </c>
      <c r="L9" s="180"/>
      <c r="M9" s="79"/>
      <c r="N9" s="44"/>
      <c r="O9" s="79"/>
      <c r="Y9" s="45">
        <f t="shared" si="0"/>
        <v>0</v>
      </c>
      <c r="Z9" s="45">
        <f t="shared" ref="Z9:Z17" si="3">IF(OR(M9&lt;Y9,Y9=0),M9,Y9)</f>
        <v>0</v>
      </c>
      <c r="AA9" s="46">
        <f t="shared" ref="AA9:AA17" si="4">ROUNDDOWN(Z9/3,-3)</f>
        <v>0</v>
      </c>
      <c r="AB9" s="46">
        <f t="shared" ref="AB9:AB17" si="5">IF(150000&lt;AA9,150000,AA9)</f>
        <v>0</v>
      </c>
      <c r="AF9" s="40">
        <v>9</v>
      </c>
    </row>
    <row r="10" spans="2:32" ht="21" customHeight="1" thickBot="1" x14ac:dyDescent="0.2">
      <c r="B10" s="65" t="str">
        <f>IF(M10&lt;&gt;"","　事業場３","")</f>
        <v/>
      </c>
      <c r="C10" s="160" t="str">
        <f t="shared" si="1"/>
        <v/>
      </c>
      <c r="D10" s="171"/>
      <c r="E10" s="172" t="str">
        <f t="shared" si="2"/>
        <v/>
      </c>
      <c r="F10" s="172"/>
      <c r="G10" s="172"/>
      <c r="H10" s="172"/>
      <c r="J10" s="32"/>
      <c r="K10" s="180" t="s">
        <v>92</v>
      </c>
      <c r="L10" s="180"/>
      <c r="M10" s="79"/>
      <c r="N10" s="44"/>
      <c r="O10" s="79"/>
      <c r="Y10" s="45">
        <f t="shared" si="0"/>
        <v>0</v>
      </c>
      <c r="Z10" s="45">
        <f t="shared" si="3"/>
        <v>0</v>
      </c>
      <c r="AA10" s="46">
        <f t="shared" si="4"/>
        <v>0</v>
      </c>
      <c r="AB10" s="46">
        <f t="shared" si="5"/>
        <v>0</v>
      </c>
      <c r="AF10" s="40">
        <v>10</v>
      </c>
    </row>
    <row r="11" spans="2:32" ht="21" customHeight="1" thickBot="1" x14ac:dyDescent="0.2">
      <c r="B11" s="65" t="str">
        <f>IF(M11&lt;&gt;"","　事業場４","")</f>
        <v/>
      </c>
      <c r="C11" s="160" t="str">
        <f t="shared" si="1"/>
        <v/>
      </c>
      <c r="D11" s="171"/>
      <c r="E11" s="172" t="str">
        <f t="shared" si="2"/>
        <v/>
      </c>
      <c r="F11" s="172"/>
      <c r="G11" s="172"/>
      <c r="H11" s="172"/>
      <c r="J11" s="32"/>
      <c r="K11" s="180" t="s">
        <v>93</v>
      </c>
      <c r="L11" s="180"/>
      <c r="M11" s="79"/>
      <c r="N11" s="44"/>
      <c r="O11" s="79"/>
      <c r="Y11" s="45">
        <f t="shared" si="0"/>
        <v>0</v>
      </c>
      <c r="Z11" s="45">
        <f t="shared" si="3"/>
        <v>0</v>
      </c>
      <c r="AA11" s="46">
        <f t="shared" si="4"/>
        <v>0</v>
      </c>
      <c r="AB11" s="46">
        <f t="shared" si="5"/>
        <v>0</v>
      </c>
    </row>
    <row r="12" spans="2:32" ht="21" customHeight="1" thickBot="1" x14ac:dyDescent="0.2">
      <c r="B12" s="65" t="str">
        <f>IF(M12&lt;&gt;"","　事業場５","")</f>
        <v/>
      </c>
      <c r="C12" s="160" t="str">
        <f t="shared" si="1"/>
        <v/>
      </c>
      <c r="D12" s="171"/>
      <c r="E12" s="172" t="str">
        <f t="shared" si="2"/>
        <v/>
      </c>
      <c r="F12" s="172"/>
      <c r="G12" s="172"/>
      <c r="H12" s="172"/>
      <c r="J12" s="32"/>
      <c r="K12" s="180" t="s">
        <v>94</v>
      </c>
      <c r="L12" s="180"/>
      <c r="M12" s="79"/>
      <c r="N12" s="44"/>
      <c r="O12" s="79"/>
      <c r="Y12" s="45">
        <f t="shared" si="0"/>
        <v>0</v>
      </c>
      <c r="Z12" s="45">
        <f t="shared" si="3"/>
        <v>0</v>
      </c>
      <c r="AA12" s="46">
        <f t="shared" si="4"/>
        <v>0</v>
      </c>
      <c r="AB12" s="46">
        <f t="shared" si="5"/>
        <v>0</v>
      </c>
    </row>
    <row r="13" spans="2:32" ht="21" customHeight="1" thickBot="1" x14ac:dyDescent="0.2">
      <c r="B13" s="65" t="str">
        <f>IF(M13&lt;&gt;"","　事業場６","")</f>
        <v/>
      </c>
      <c r="C13" s="160" t="str">
        <f t="shared" si="1"/>
        <v/>
      </c>
      <c r="D13" s="171"/>
      <c r="E13" s="172" t="str">
        <f t="shared" si="2"/>
        <v/>
      </c>
      <c r="F13" s="172"/>
      <c r="G13" s="172"/>
      <c r="H13" s="172"/>
      <c r="J13" s="32"/>
      <c r="K13" s="180" t="s">
        <v>95</v>
      </c>
      <c r="L13" s="180"/>
      <c r="M13" s="79"/>
      <c r="N13" s="44"/>
      <c r="O13" s="79"/>
      <c r="Y13" s="45">
        <f t="shared" si="0"/>
        <v>0</v>
      </c>
      <c r="Z13" s="45">
        <f t="shared" si="3"/>
        <v>0</v>
      </c>
      <c r="AA13" s="46">
        <f t="shared" si="4"/>
        <v>0</v>
      </c>
      <c r="AB13" s="46">
        <f t="shared" si="5"/>
        <v>0</v>
      </c>
    </row>
    <row r="14" spans="2:32" ht="21" customHeight="1" thickBot="1" x14ac:dyDescent="0.2">
      <c r="B14" s="65" t="str">
        <f>IF(M14&lt;&gt;"","　事業場７","")</f>
        <v/>
      </c>
      <c r="C14" s="160" t="str">
        <f t="shared" si="1"/>
        <v/>
      </c>
      <c r="D14" s="171"/>
      <c r="E14" s="172" t="str">
        <f t="shared" si="2"/>
        <v/>
      </c>
      <c r="F14" s="172"/>
      <c r="G14" s="172"/>
      <c r="H14" s="172"/>
      <c r="J14" s="32"/>
      <c r="K14" s="180" t="s">
        <v>96</v>
      </c>
      <c r="L14" s="180"/>
      <c r="M14" s="79"/>
      <c r="N14" s="44"/>
      <c r="O14" s="79"/>
      <c r="Y14" s="45">
        <f t="shared" si="0"/>
        <v>0</v>
      </c>
      <c r="Z14" s="45">
        <f t="shared" si="3"/>
        <v>0</v>
      </c>
      <c r="AA14" s="46">
        <f t="shared" si="4"/>
        <v>0</v>
      </c>
      <c r="AB14" s="46">
        <f t="shared" si="5"/>
        <v>0</v>
      </c>
    </row>
    <row r="15" spans="2:32" ht="21" customHeight="1" thickBot="1" x14ac:dyDescent="0.2">
      <c r="B15" s="65" t="str">
        <f>IF(M15&lt;&gt;"","　事業場８","")</f>
        <v/>
      </c>
      <c r="C15" s="160" t="str">
        <f t="shared" si="1"/>
        <v/>
      </c>
      <c r="D15" s="171"/>
      <c r="E15" s="172" t="str">
        <f t="shared" si="2"/>
        <v/>
      </c>
      <c r="F15" s="172"/>
      <c r="G15" s="172"/>
      <c r="H15" s="172"/>
      <c r="J15" s="32"/>
      <c r="K15" s="180" t="s">
        <v>97</v>
      </c>
      <c r="L15" s="180"/>
      <c r="M15" s="79"/>
      <c r="N15" s="44"/>
      <c r="O15" s="79"/>
      <c r="Y15" s="45">
        <f t="shared" si="0"/>
        <v>0</v>
      </c>
      <c r="Z15" s="45">
        <f t="shared" si="3"/>
        <v>0</v>
      </c>
      <c r="AA15" s="46">
        <f t="shared" si="4"/>
        <v>0</v>
      </c>
      <c r="AB15" s="46">
        <f t="shared" si="5"/>
        <v>0</v>
      </c>
    </row>
    <row r="16" spans="2:32" ht="21" customHeight="1" thickBot="1" x14ac:dyDescent="0.2">
      <c r="B16" s="65" t="str">
        <f>IF(M16&lt;&gt;"","　事業場９","")</f>
        <v/>
      </c>
      <c r="C16" s="160" t="str">
        <f t="shared" si="1"/>
        <v/>
      </c>
      <c r="D16" s="171"/>
      <c r="E16" s="172" t="str">
        <f t="shared" si="2"/>
        <v/>
      </c>
      <c r="F16" s="172"/>
      <c r="G16" s="172"/>
      <c r="H16" s="172"/>
      <c r="J16" s="32"/>
      <c r="K16" s="180" t="s">
        <v>98</v>
      </c>
      <c r="L16" s="180"/>
      <c r="M16" s="79"/>
      <c r="N16" s="44"/>
      <c r="O16" s="79"/>
      <c r="Y16" s="45">
        <f t="shared" si="0"/>
        <v>0</v>
      </c>
      <c r="Z16" s="45">
        <f t="shared" si="3"/>
        <v>0</v>
      </c>
      <c r="AA16" s="46">
        <f t="shared" si="4"/>
        <v>0</v>
      </c>
      <c r="AB16" s="46">
        <f t="shared" si="5"/>
        <v>0</v>
      </c>
    </row>
    <row r="17" spans="2:34" ht="21" customHeight="1" thickBot="1" x14ac:dyDescent="0.2">
      <c r="B17" s="65" t="str">
        <f>IF(M17&lt;&gt;"","　事業場１０","")</f>
        <v/>
      </c>
      <c r="C17" s="160" t="str">
        <f t="shared" si="1"/>
        <v/>
      </c>
      <c r="D17" s="171"/>
      <c r="E17" s="172" t="str">
        <f t="shared" si="2"/>
        <v/>
      </c>
      <c r="F17" s="172"/>
      <c r="G17" s="172"/>
      <c r="H17" s="172"/>
      <c r="J17" s="32"/>
      <c r="K17" s="180" t="s">
        <v>99</v>
      </c>
      <c r="L17" s="180"/>
      <c r="M17" s="79"/>
      <c r="N17" s="44"/>
      <c r="O17" s="79"/>
      <c r="Y17" s="45">
        <f t="shared" si="0"/>
        <v>0</v>
      </c>
      <c r="Z17" s="45">
        <f t="shared" si="3"/>
        <v>0</v>
      </c>
      <c r="AA17" s="46">
        <f t="shared" si="4"/>
        <v>0</v>
      </c>
      <c r="AB17" s="46">
        <f t="shared" si="5"/>
        <v>0</v>
      </c>
    </row>
    <row r="18" spans="2:34" ht="21" customHeight="1" x14ac:dyDescent="0.15">
      <c r="B18" s="11" t="s">
        <v>53</v>
      </c>
      <c r="C18" s="162" t="str">
        <f>IF(C8&lt;&gt;"",SUM(C8:D17),"")</f>
        <v/>
      </c>
      <c r="D18" s="164"/>
      <c r="E18" s="165" t="str">
        <f>IF(E8&lt;&gt;"",SUM(E8:H17),"")</f>
        <v/>
      </c>
      <c r="F18" s="165"/>
      <c r="G18" s="165"/>
      <c r="H18" s="165"/>
      <c r="J18" s="32"/>
    </row>
    <row r="19" spans="2:34" ht="19.5" thickBot="1" x14ac:dyDescent="0.2">
      <c r="B19" s="17"/>
      <c r="C19" s="18"/>
      <c r="D19" s="19"/>
      <c r="E19" s="19"/>
      <c r="F19" s="19"/>
      <c r="G19" s="19"/>
      <c r="H19" s="19"/>
      <c r="J19" s="32"/>
      <c r="K19" s="30" t="s">
        <v>151</v>
      </c>
    </row>
    <row r="20" spans="2:34" ht="19.5" thickBot="1" x14ac:dyDescent="0.2">
      <c r="B20" s="17"/>
      <c r="C20" s="2"/>
      <c r="H20" s="6" t="s">
        <v>43</v>
      </c>
      <c r="J20" s="32"/>
      <c r="M20" s="156"/>
      <c r="N20" s="158"/>
      <c r="O20" s="30" t="s">
        <v>128</v>
      </c>
    </row>
    <row r="21" spans="2:34" ht="19.5" customHeight="1" x14ac:dyDescent="0.15">
      <c r="B21" s="166"/>
      <c r="C21" s="131" t="s">
        <v>54</v>
      </c>
      <c r="D21" s="132"/>
      <c r="E21" s="132"/>
      <c r="F21" s="132"/>
      <c r="G21" s="132"/>
      <c r="H21" s="130" t="s">
        <v>55</v>
      </c>
      <c r="J21" s="32"/>
    </row>
    <row r="22" spans="2:34" ht="19.5" customHeight="1" x14ac:dyDescent="0.15">
      <c r="B22" s="167"/>
      <c r="C22" s="131" t="s">
        <v>56</v>
      </c>
      <c r="D22" s="132"/>
      <c r="E22" s="132"/>
      <c r="F22" s="132"/>
      <c r="G22" s="132"/>
      <c r="H22" s="130"/>
      <c r="J22" s="32"/>
      <c r="K22" s="30" t="s">
        <v>262</v>
      </c>
    </row>
    <row r="23" spans="2:34" ht="36" customHeight="1" x14ac:dyDescent="0.15">
      <c r="B23" s="168"/>
      <c r="C23" s="25" t="s">
        <v>57</v>
      </c>
      <c r="D23" s="169" t="s">
        <v>58</v>
      </c>
      <c r="E23" s="170"/>
      <c r="F23" s="10" t="s">
        <v>59</v>
      </c>
      <c r="G23" s="10" t="s">
        <v>48</v>
      </c>
      <c r="H23" s="130"/>
      <c r="J23" s="32"/>
      <c r="M23" s="40" t="s">
        <v>142</v>
      </c>
      <c r="N23" s="40"/>
      <c r="O23" s="40"/>
      <c r="P23" s="40"/>
      <c r="Q23" s="40"/>
      <c r="R23" s="40"/>
      <c r="Z23" s="54" t="s">
        <v>137</v>
      </c>
      <c r="AA23" s="54" t="s">
        <v>130</v>
      </c>
      <c r="AB23" s="54" t="s">
        <v>131</v>
      </c>
      <c r="AC23" s="54" t="s">
        <v>132</v>
      </c>
      <c r="AD23" s="43" t="s">
        <v>139</v>
      </c>
    </row>
    <row r="24" spans="2:34" ht="21" customHeight="1" thickBot="1" x14ac:dyDescent="0.2">
      <c r="B24" s="23" t="s">
        <v>50</v>
      </c>
      <c r="C24" s="85"/>
      <c r="D24" s="174"/>
      <c r="E24" s="175"/>
      <c r="F24" s="86"/>
      <c r="G24" s="87"/>
      <c r="H24" s="88"/>
      <c r="J24" s="32"/>
      <c r="K24" s="30" t="s">
        <v>100</v>
      </c>
      <c r="M24" s="37" t="s">
        <v>126</v>
      </c>
      <c r="N24" s="36"/>
      <c r="O24" s="39" t="s">
        <v>268</v>
      </c>
      <c r="P24" s="39"/>
      <c r="Q24" s="38" t="s">
        <v>129</v>
      </c>
      <c r="R24" s="35"/>
      <c r="Z24" s="54" t="s">
        <v>138</v>
      </c>
      <c r="AA24" s="54" t="s">
        <v>133</v>
      </c>
      <c r="AB24" s="54" t="s">
        <v>134</v>
      </c>
      <c r="AC24" s="54" t="s">
        <v>135</v>
      </c>
      <c r="AD24" s="43"/>
      <c r="AE24" s="40" t="s">
        <v>100</v>
      </c>
      <c r="AF24" s="43" t="s">
        <v>140</v>
      </c>
      <c r="AG24" s="41" t="s">
        <v>114</v>
      </c>
      <c r="AH24" s="42" t="s">
        <v>115</v>
      </c>
    </row>
    <row r="25" spans="2:34" ht="21" customHeight="1" thickBot="1" x14ac:dyDescent="0.2">
      <c r="B25" s="65" t="s">
        <v>51</v>
      </c>
      <c r="C25" s="83" t="str">
        <f>IF(AF25&lt;&gt;0,AF25,"")</f>
        <v/>
      </c>
      <c r="D25" s="160" t="str">
        <f>IF(AND(C8&lt;&gt;"",C25&lt;&gt;""),IF(C8&gt;C25,C25,C8),"")</f>
        <v/>
      </c>
      <c r="E25" s="161"/>
      <c r="F25" s="89" t="str">
        <f>IF(D25&lt;&gt;"","1/3","")</f>
        <v/>
      </c>
      <c r="G25" s="90" t="str">
        <f>IF(D25&lt;&gt;"",AH25,"")</f>
        <v/>
      </c>
      <c r="H25" s="91"/>
      <c r="J25" s="32"/>
      <c r="K25" s="31">
        <v>1</v>
      </c>
      <c r="L25" s="31" t="s">
        <v>101</v>
      </c>
      <c r="M25" s="79"/>
      <c r="N25" s="47" t="s">
        <v>125</v>
      </c>
      <c r="O25" s="79"/>
      <c r="P25" s="47" t="s">
        <v>105</v>
      </c>
      <c r="Q25" s="44" t="str">
        <f>IF(AND(M25&lt;&gt;"",K25&lt;&gt;""),M25-AD25,"")</f>
        <v/>
      </c>
      <c r="R25" s="29" t="s">
        <v>102</v>
      </c>
      <c r="Y25" s="40">
        <v>1</v>
      </c>
      <c r="Z25" s="54">
        <v>1</v>
      </c>
      <c r="AA25" s="54" t="s">
        <v>136</v>
      </c>
      <c r="AB25" s="54" t="s">
        <v>136</v>
      </c>
      <c r="AC25" s="54" t="s">
        <v>136</v>
      </c>
      <c r="AD25" s="43">
        <f t="shared" ref="AD25:AD34" si="6">IF($M$20="振込",O25,0)</f>
        <v>0</v>
      </c>
      <c r="AE25" s="40">
        <v>1</v>
      </c>
      <c r="AF25" s="59">
        <f>SUMIF($K$25:$K$34,Y25,$Q$25:$Q$34)</f>
        <v>0</v>
      </c>
      <c r="AG25" s="46" t="e">
        <f>ROUNDDOWN(D25/3,-3)</f>
        <v>#VALUE!</v>
      </c>
      <c r="AH25" s="46" t="e">
        <f>IF(150000&lt;AG25,150000,AG25)</f>
        <v>#VALUE!</v>
      </c>
    </row>
    <row r="26" spans="2:34" ht="21" customHeight="1" thickBot="1" x14ac:dyDescent="0.2">
      <c r="B26" s="65" t="s">
        <v>52</v>
      </c>
      <c r="C26" s="83" t="str">
        <f t="shared" ref="C26:C34" si="7">IF(AF26&lt;&gt;0,AF26,"")</f>
        <v/>
      </c>
      <c r="D26" s="160" t="str">
        <f t="shared" ref="D26:D34" si="8">IF(AND(C9&lt;&gt;"",C26&lt;&gt;""),IF(C9&gt;C26,C26,C9),"")</f>
        <v/>
      </c>
      <c r="E26" s="161"/>
      <c r="F26" s="89" t="str">
        <f t="shared" ref="F26:F34" si="9">IF(D26&lt;&gt;"","1/3","")</f>
        <v/>
      </c>
      <c r="G26" s="90" t="str">
        <f t="shared" ref="G26:G34" si="10">IF(D26&lt;&gt;"",AH26,"")</f>
        <v/>
      </c>
      <c r="H26" s="91"/>
      <c r="J26" s="32"/>
      <c r="K26" s="80"/>
      <c r="L26" s="78" t="str">
        <f>IF(K26&lt;&gt;"",Z26&amp;"台目","")</f>
        <v/>
      </c>
      <c r="M26" s="79"/>
      <c r="N26" s="47" t="s">
        <v>125</v>
      </c>
      <c r="O26" s="79"/>
      <c r="P26" s="47" t="s">
        <v>105</v>
      </c>
      <c r="Q26" s="44" t="str">
        <f t="shared" ref="Q26:Q34" si="11">IF(AND(M26&lt;&gt;"",K26&lt;&gt;""),M26-AD26,"")</f>
        <v/>
      </c>
      <c r="R26" s="29" t="s">
        <v>102</v>
      </c>
      <c r="Y26" s="40">
        <v>2</v>
      </c>
      <c r="Z26" s="54">
        <f>COUNTIF(K$25:$K26,$K26)</f>
        <v>0</v>
      </c>
      <c r="AA26" s="54" t="s">
        <v>136</v>
      </c>
      <c r="AB26" s="54" t="s">
        <v>136</v>
      </c>
      <c r="AC26" s="54">
        <f>IF(AND(K26="",SUM(Z27:$Z$34)&gt;0),1,0)</f>
        <v>0</v>
      </c>
      <c r="AD26" s="43">
        <f t="shared" si="6"/>
        <v>0</v>
      </c>
      <c r="AE26" s="40">
        <v>2</v>
      </c>
      <c r="AF26" s="59">
        <f t="shared" ref="AF26:AF34" si="12">SUMIF($K$25:$K$34,Y26,$Q$25:$Q$34)</f>
        <v>0</v>
      </c>
      <c r="AG26" s="46" t="e">
        <f t="shared" ref="AG26:AG34" si="13">ROUNDDOWN(D26/3,-3)</f>
        <v>#VALUE!</v>
      </c>
      <c r="AH26" s="46" t="e">
        <f t="shared" ref="AH26:AH34" si="14">IF(150000&lt;AG26,150000,AG26)</f>
        <v>#VALUE!</v>
      </c>
    </row>
    <row r="27" spans="2:34" ht="21" customHeight="1" thickBot="1" x14ac:dyDescent="0.2">
      <c r="B27" s="65" t="str">
        <f>B10</f>
        <v/>
      </c>
      <c r="C27" s="83" t="str">
        <f t="shared" si="7"/>
        <v/>
      </c>
      <c r="D27" s="160" t="str">
        <f t="shared" si="8"/>
        <v/>
      </c>
      <c r="E27" s="161"/>
      <c r="F27" s="89" t="str">
        <f t="shared" si="9"/>
        <v/>
      </c>
      <c r="G27" s="90" t="str">
        <f t="shared" si="10"/>
        <v/>
      </c>
      <c r="H27" s="91"/>
      <c r="J27" s="32"/>
      <c r="K27" s="80"/>
      <c r="L27" s="78" t="str">
        <f t="shared" ref="L27:L34" si="15">IF(K27&lt;&gt;"",Z27&amp;"台目","")</f>
        <v/>
      </c>
      <c r="M27" s="79"/>
      <c r="N27" s="47" t="s">
        <v>125</v>
      </c>
      <c r="O27" s="79"/>
      <c r="P27" s="47" t="s">
        <v>105</v>
      </c>
      <c r="Q27" s="44" t="str">
        <f t="shared" si="11"/>
        <v/>
      </c>
      <c r="R27" s="29" t="s">
        <v>102</v>
      </c>
      <c r="Y27" s="40">
        <v>3</v>
      </c>
      <c r="Z27" s="54">
        <f>COUNTIF(K$25:$K27,$K27)</f>
        <v>0</v>
      </c>
      <c r="AA27" s="54">
        <f>COUNTIF(K$25:$K27,"&gt;"&amp;K27)</f>
        <v>0</v>
      </c>
      <c r="AB27" s="54">
        <f>IF(AND(K27&lt;&gt;1,K27&lt;&gt;""),COUNTIF(K$25:$K27,K27-1),99)</f>
        <v>99</v>
      </c>
      <c r="AC27" s="54">
        <f>IF(AND(K27="",SUM(Z28:$Z$34)&gt;0),1,0)</f>
        <v>0</v>
      </c>
      <c r="AD27" s="43">
        <f t="shared" si="6"/>
        <v>0</v>
      </c>
      <c r="AE27" s="40">
        <v>3</v>
      </c>
      <c r="AF27" s="59">
        <f t="shared" si="12"/>
        <v>0</v>
      </c>
      <c r="AG27" s="46" t="e">
        <f t="shared" si="13"/>
        <v>#VALUE!</v>
      </c>
      <c r="AH27" s="46" t="e">
        <f t="shared" si="14"/>
        <v>#VALUE!</v>
      </c>
    </row>
    <row r="28" spans="2:34" ht="21" customHeight="1" thickBot="1" x14ac:dyDescent="0.2">
      <c r="B28" s="65" t="str">
        <f t="shared" ref="B28:B34" si="16">B11</f>
        <v/>
      </c>
      <c r="C28" s="83" t="str">
        <f t="shared" si="7"/>
        <v/>
      </c>
      <c r="D28" s="160" t="str">
        <f t="shared" si="8"/>
        <v/>
      </c>
      <c r="E28" s="161"/>
      <c r="F28" s="89" t="str">
        <f t="shared" si="9"/>
        <v/>
      </c>
      <c r="G28" s="90" t="str">
        <f t="shared" si="10"/>
        <v/>
      </c>
      <c r="H28" s="91"/>
      <c r="J28" s="32"/>
      <c r="K28" s="80"/>
      <c r="L28" s="78" t="str">
        <f t="shared" si="15"/>
        <v/>
      </c>
      <c r="M28" s="79"/>
      <c r="N28" s="47" t="s">
        <v>125</v>
      </c>
      <c r="O28" s="79"/>
      <c r="P28" s="47" t="s">
        <v>105</v>
      </c>
      <c r="Q28" s="44" t="str">
        <f t="shared" si="11"/>
        <v/>
      </c>
      <c r="R28" s="29" t="s">
        <v>102</v>
      </c>
      <c r="S28" s="29"/>
      <c r="T28" s="29"/>
      <c r="U28" s="29"/>
      <c r="V28" s="29"/>
      <c r="W28" s="29"/>
      <c r="X28" s="29"/>
      <c r="Y28" s="40">
        <v>4</v>
      </c>
      <c r="Z28" s="54">
        <f>COUNTIF(K$25:$K28,$K28)</f>
        <v>0</v>
      </c>
      <c r="AA28" s="54">
        <f>COUNTIF(K$25:$K28,"&gt;"&amp;K28)</f>
        <v>0</v>
      </c>
      <c r="AB28" s="54">
        <f>IF(AND(K28&lt;&gt;1,K28&lt;&gt;""),COUNTIF(K$25:$K28,K28-1),99)</f>
        <v>99</v>
      </c>
      <c r="AC28" s="54">
        <f>IF(AND(K28="",SUM(Z29:$Z$34)&gt;0),1,0)</f>
        <v>0</v>
      </c>
      <c r="AD28" s="43">
        <f t="shared" si="6"/>
        <v>0</v>
      </c>
      <c r="AE28" s="40">
        <v>4</v>
      </c>
      <c r="AF28" s="59">
        <f t="shared" si="12"/>
        <v>0</v>
      </c>
      <c r="AG28" s="46" t="e">
        <f t="shared" si="13"/>
        <v>#VALUE!</v>
      </c>
      <c r="AH28" s="46" t="e">
        <f t="shared" si="14"/>
        <v>#VALUE!</v>
      </c>
    </row>
    <row r="29" spans="2:34" ht="21" customHeight="1" thickBot="1" x14ac:dyDescent="0.2">
      <c r="B29" s="65" t="str">
        <f t="shared" si="16"/>
        <v/>
      </c>
      <c r="C29" s="83" t="str">
        <f t="shared" si="7"/>
        <v/>
      </c>
      <c r="D29" s="160" t="str">
        <f t="shared" si="8"/>
        <v/>
      </c>
      <c r="E29" s="161"/>
      <c r="F29" s="89" t="str">
        <f t="shared" si="9"/>
        <v/>
      </c>
      <c r="G29" s="90" t="str">
        <f t="shared" si="10"/>
        <v/>
      </c>
      <c r="H29" s="91"/>
      <c r="J29" s="32"/>
      <c r="K29" s="80"/>
      <c r="L29" s="78" t="str">
        <f t="shared" si="15"/>
        <v/>
      </c>
      <c r="M29" s="79"/>
      <c r="N29" s="47" t="s">
        <v>125</v>
      </c>
      <c r="O29" s="79"/>
      <c r="P29" s="47" t="s">
        <v>105</v>
      </c>
      <c r="Q29" s="44" t="str">
        <f t="shared" si="11"/>
        <v/>
      </c>
      <c r="R29" s="29" t="s">
        <v>102</v>
      </c>
      <c r="S29" s="29"/>
      <c r="T29" s="29"/>
      <c r="U29" s="29"/>
      <c r="V29" s="29"/>
      <c r="W29" s="29"/>
      <c r="X29" s="29"/>
      <c r="Y29" s="40">
        <v>5</v>
      </c>
      <c r="Z29" s="54">
        <f>COUNTIF(K$25:$K29,$K29)</f>
        <v>0</v>
      </c>
      <c r="AA29" s="54">
        <f>COUNTIF(K$25:$K29,"&gt;"&amp;K29)</f>
        <v>0</v>
      </c>
      <c r="AB29" s="54">
        <f>IF(AND(K29&lt;&gt;1,K29&lt;&gt;""),COUNTIF(K$25:$K29,K29-1),99)</f>
        <v>99</v>
      </c>
      <c r="AC29" s="54">
        <f>IF(AND(K29="",SUM(Z30:$Z$34)&gt;0),1,0)</f>
        <v>0</v>
      </c>
      <c r="AD29" s="43">
        <f t="shared" si="6"/>
        <v>0</v>
      </c>
      <c r="AE29" s="40">
        <v>5</v>
      </c>
      <c r="AF29" s="59">
        <f t="shared" si="12"/>
        <v>0</v>
      </c>
      <c r="AG29" s="46" t="e">
        <f t="shared" si="13"/>
        <v>#VALUE!</v>
      </c>
      <c r="AH29" s="46" t="e">
        <f t="shared" si="14"/>
        <v>#VALUE!</v>
      </c>
    </row>
    <row r="30" spans="2:34" ht="21" customHeight="1" thickBot="1" x14ac:dyDescent="0.2">
      <c r="B30" s="65" t="str">
        <f t="shared" si="16"/>
        <v/>
      </c>
      <c r="C30" s="83" t="str">
        <f t="shared" si="7"/>
        <v/>
      </c>
      <c r="D30" s="160" t="str">
        <f t="shared" si="8"/>
        <v/>
      </c>
      <c r="E30" s="161"/>
      <c r="F30" s="89" t="str">
        <f t="shared" si="9"/>
        <v/>
      </c>
      <c r="G30" s="90" t="str">
        <f t="shared" si="10"/>
        <v/>
      </c>
      <c r="H30" s="91"/>
      <c r="J30" s="32"/>
      <c r="K30" s="80"/>
      <c r="L30" s="78" t="str">
        <f t="shared" si="15"/>
        <v/>
      </c>
      <c r="M30" s="79"/>
      <c r="N30" s="47" t="s">
        <v>125</v>
      </c>
      <c r="O30" s="79"/>
      <c r="P30" s="47" t="s">
        <v>105</v>
      </c>
      <c r="Q30" s="44" t="str">
        <f t="shared" si="11"/>
        <v/>
      </c>
      <c r="R30" s="29" t="s">
        <v>102</v>
      </c>
      <c r="S30" s="29"/>
      <c r="T30" s="29"/>
      <c r="U30" s="29"/>
      <c r="V30" s="29"/>
      <c r="W30" s="29"/>
      <c r="X30" s="29"/>
      <c r="Y30" s="40">
        <v>6</v>
      </c>
      <c r="Z30" s="54">
        <f>COUNTIF(K$25:$K30,$K30)</f>
        <v>0</v>
      </c>
      <c r="AA30" s="54">
        <f>COUNTIF(K$25:$K30,"&gt;"&amp;K30)</f>
        <v>0</v>
      </c>
      <c r="AB30" s="54">
        <f>IF(AND(K30&lt;&gt;1,K30&lt;&gt;""),COUNTIF(K$25:$K30,K30-1),99)</f>
        <v>99</v>
      </c>
      <c r="AC30" s="54">
        <f>IF(AND(K30="",SUM(Z31:$Z$34)&gt;0),1,0)</f>
        <v>0</v>
      </c>
      <c r="AD30" s="43">
        <f t="shared" si="6"/>
        <v>0</v>
      </c>
      <c r="AE30" s="40">
        <v>6</v>
      </c>
      <c r="AF30" s="59">
        <f t="shared" si="12"/>
        <v>0</v>
      </c>
      <c r="AG30" s="46" t="e">
        <f t="shared" si="13"/>
        <v>#VALUE!</v>
      </c>
      <c r="AH30" s="46" t="e">
        <f t="shared" si="14"/>
        <v>#VALUE!</v>
      </c>
    </row>
    <row r="31" spans="2:34" ht="21" customHeight="1" thickBot="1" x14ac:dyDescent="0.2">
      <c r="B31" s="65" t="str">
        <f t="shared" si="16"/>
        <v/>
      </c>
      <c r="C31" s="83" t="str">
        <f t="shared" si="7"/>
        <v/>
      </c>
      <c r="D31" s="160" t="str">
        <f t="shared" si="8"/>
        <v/>
      </c>
      <c r="E31" s="161"/>
      <c r="F31" s="89" t="str">
        <f t="shared" si="9"/>
        <v/>
      </c>
      <c r="G31" s="90" t="str">
        <f t="shared" si="10"/>
        <v/>
      </c>
      <c r="H31" s="91"/>
      <c r="J31" s="32"/>
      <c r="K31" s="80"/>
      <c r="L31" s="78" t="str">
        <f t="shared" si="15"/>
        <v/>
      </c>
      <c r="M31" s="79"/>
      <c r="N31" s="47" t="s">
        <v>125</v>
      </c>
      <c r="O31" s="79"/>
      <c r="P31" s="47" t="s">
        <v>105</v>
      </c>
      <c r="Q31" s="44" t="str">
        <f t="shared" si="11"/>
        <v/>
      </c>
      <c r="R31" s="29" t="s">
        <v>102</v>
      </c>
      <c r="S31" s="29"/>
      <c r="T31" s="29"/>
      <c r="U31" s="29"/>
      <c r="V31" s="29"/>
      <c r="W31" s="29"/>
      <c r="X31" s="29"/>
      <c r="Y31" s="40">
        <v>7</v>
      </c>
      <c r="Z31" s="54">
        <f>COUNTIF(K$25:$K31,$K31)</f>
        <v>0</v>
      </c>
      <c r="AA31" s="54">
        <f>COUNTIF(K$25:$K31,"&gt;"&amp;K31)</f>
        <v>0</v>
      </c>
      <c r="AB31" s="54">
        <f>IF(AND(K31&lt;&gt;1,K31&lt;&gt;""),COUNTIF(K$25:$K31,K31-1),99)</f>
        <v>99</v>
      </c>
      <c r="AC31" s="54">
        <f>IF(AND(K31="",SUM(Z32:$Z$34)&gt;0),1,0)</f>
        <v>0</v>
      </c>
      <c r="AD31" s="43">
        <f t="shared" si="6"/>
        <v>0</v>
      </c>
      <c r="AE31" s="40">
        <v>7</v>
      </c>
      <c r="AF31" s="59">
        <f t="shared" si="12"/>
        <v>0</v>
      </c>
      <c r="AG31" s="46" t="e">
        <f t="shared" si="13"/>
        <v>#VALUE!</v>
      </c>
      <c r="AH31" s="46" t="e">
        <f t="shared" si="14"/>
        <v>#VALUE!</v>
      </c>
    </row>
    <row r="32" spans="2:34" ht="21" customHeight="1" thickBot="1" x14ac:dyDescent="0.2">
      <c r="B32" s="65" t="str">
        <f t="shared" si="16"/>
        <v/>
      </c>
      <c r="C32" s="83" t="str">
        <f t="shared" si="7"/>
        <v/>
      </c>
      <c r="D32" s="160" t="str">
        <f t="shared" si="8"/>
        <v/>
      </c>
      <c r="E32" s="161"/>
      <c r="F32" s="89" t="str">
        <f t="shared" si="9"/>
        <v/>
      </c>
      <c r="G32" s="90" t="str">
        <f t="shared" si="10"/>
        <v/>
      </c>
      <c r="H32" s="91"/>
      <c r="J32" s="32"/>
      <c r="K32" s="80"/>
      <c r="L32" s="78" t="str">
        <f t="shared" si="15"/>
        <v/>
      </c>
      <c r="M32" s="79"/>
      <c r="N32" s="47" t="s">
        <v>125</v>
      </c>
      <c r="O32" s="79"/>
      <c r="P32" s="47" t="s">
        <v>105</v>
      </c>
      <c r="Q32" s="44" t="str">
        <f t="shared" si="11"/>
        <v/>
      </c>
      <c r="R32" s="29" t="s">
        <v>102</v>
      </c>
      <c r="S32" s="29"/>
      <c r="T32" s="29"/>
      <c r="U32" s="29"/>
      <c r="V32" s="29"/>
      <c r="W32" s="29"/>
      <c r="X32" s="29"/>
      <c r="Y32" s="40">
        <v>8</v>
      </c>
      <c r="Z32" s="54">
        <f>COUNTIF(K$25:$K32,$K32)</f>
        <v>0</v>
      </c>
      <c r="AA32" s="54">
        <f>COUNTIF(K$25:$K32,"&gt;"&amp;K32)</f>
        <v>0</v>
      </c>
      <c r="AB32" s="54">
        <f>IF(AND(K32&lt;&gt;1,K32&lt;&gt;""),COUNTIF(K$25:$K32,K32-1),99)</f>
        <v>99</v>
      </c>
      <c r="AC32" s="54">
        <f>IF(AND(K32="",SUM(Z33:$Z$34)&gt;0),1,0)</f>
        <v>0</v>
      </c>
      <c r="AD32" s="43">
        <f t="shared" si="6"/>
        <v>0</v>
      </c>
      <c r="AE32" s="40">
        <v>8</v>
      </c>
      <c r="AF32" s="59">
        <f t="shared" si="12"/>
        <v>0</v>
      </c>
      <c r="AG32" s="46" t="e">
        <f t="shared" si="13"/>
        <v>#VALUE!</v>
      </c>
      <c r="AH32" s="46" t="e">
        <f t="shared" si="14"/>
        <v>#VALUE!</v>
      </c>
    </row>
    <row r="33" spans="2:34" ht="21" customHeight="1" thickBot="1" x14ac:dyDescent="0.2">
      <c r="B33" s="65" t="str">
        <f t="shared" si="16"/>
        <v/>
      </c>
      <c r="C33" s="83" t="str">
        <f t="shared" si="7"/>
        <v/>
      </c>
      <c r="D33" s="160" t="str">
        <f t="shared" si="8"/>
        <v/>
      </c>
      <c r="E33" s="161"/>
      <c r="F33" s="89" t="str">
        <f t="shared" si="9"/>
        <v/>
      </c>
      <c r="G33" s="90" t="str">
        <f t="shared" si="10"/>
        <v/>
      </c>
      <c r="H33" s="91"/>
      <c r="J33" s="32"/>
      <c r="K33" s="80"/>
      <c r="L33" s="78" t="str">
        <f t="shared" si="15"/>
        <v/>
      </c>
      <c r="M33" s="79"/>
      <c r="N33" s="47" t="s">
        <v>125</v>
      </c>
      <c r="O33" s="79"/>
      <c r="P33" s="47" t="s">
        <v>105</v>
      </c>
      <c r="Q33" s="44" t="str">
        <f t="shared" si="11"/>
        <v/>
      </c>
      <c r="R33" s="29" t="s">
        <v>102</v>
      </c>
      <c r="S33" s="29"/>
      <c r="T33" s="29"/>
      <c r="U33" s="29"/>
      <c r="V33" s="29"/>
      <c r="W33" s="29"/>
      <c r="X33" s="29"/>
      <c r="Y33" s="40">
        <v>9</v>
      </c>
      <c r="Z33" s="54">
        <f>COUNTIF(K$25:$K33,$K33)</f>
        <v>0</v>
      </c>
      <c r="AA33" s="54">
        <f>COUNTIF(K$25:$K33,"&gt;"&amp;K33)</f>
        <v>0</v>
      </c>
      <c r="AB33" s="54">
        <f>IF(AND(K33&lt;&gt;1,K33&lt;&gt;""),COUNTIF(K$25:$K33,K33-1),99)</f>
        <v>99</v>
      </c>
      <c r="AC33" s="54">
        <f>IF(AND(K33="",SUM(Z34:$Z$34)&gt;0),1,0)</f>
        <v>0</v>
      </c>
      <c r="AD33" s="43">
        <f t="shared" si="6"/>
        <v>0</v>
      </c>
      <c r="AE33" s="40">
        <v>9</v>
      </c>
      <c r="AF33" s="59">
        <f t="shared" si="12"/>
        <v>0</v>
      </c>
      <c r="AG33" s="46" t="e">
        <f t="shared" si="13"/>
        <v>#VALUE!</v>
      </c>
      <c r="AH33" s="46" t="e">
        <f t="shared" si="14"/>
        <v>#VALUE!</v>
      </c>
    </row>
    <row r="34" spans="2:34" ht="21" customHeight="1" thickBot="1" x14ac:dyDescent="0.2">
      <c r="B34" s="65" t="str">
        <f t="shared" si="16"/>
        <v/>
      </c>
      <c r="C34" s="83" t="str">
        <f t="shared" si="7"/>
        <v/>
      </c>
      <c r="D34" s="160" t="str">
        <f t="shared" si="8"/>
        <v/>
      </c>
      <c r="E34" s="161"/>
      <c r="F34" s="89" t="str">
        <f t="shared" si="9"/>
        <v/>
      </c>
      <c r="G34" s="90" t="str">
        <f t="shared" si="10"/>
        <v/>
      </c>
      <c r="H34" s="91"/>
      <c r="J34" s="32"/>
      <c r="K34" s="80"/>
      <c r="L34" s="78" t="str">
        <f t="shared" si="15"/>
        <v/>
      </c>
      <c r="M34" s="79"/>
      <c r="N34" s="47" t="s">
        <v>125</v>
      </c>
      <c r="O34" s="79"/>
      <c r="P34" s="47" t="s">
        <v>105</v>
      </c>
      <c r="Q34" s="44" t="str">
        <f t="shared" si="11"/>
        <v/>
      </c>
      <c r="R34" s="29" t="s">
        <v>102</v>
      </c>
      <c r="S34" s="29"/>
      <c r="T34" s="29"/>
      <c r="U34" s="29"/>
      <c r="V34" s="29"/>
      <c r="W34" s="29"/>
      <c r="X34" s="29"/>
      <c r="Y34" s="40">
        <v>10</v>
      </c>
      <c r="Z34" s="54">
        <f>COUNTIF(K$25:$K34,$K34)</f>
        <v>0</v>
      </c>
      <c r="AA34" s="54">
        <f>COUNTIF(K$25:$K34,"&gt;"&amp;K34)</f>
        <v>0</v>
      </c>
      <c r="AB34" s="54">
        <f>IF(AND(K34&lt;&gt;1,K34&lt;&gt;""),COUNTIF(K$25:$K34,K34-1),99)</f>
        <v>99</v>
      </c>
      <c r="AC34" s="54">
        <f>IF(AND(K34="",SUM(Z$34:$Z35)&gt;0),1,0)</f>
        <v>0</v>
      </c>
      <c r="AD34" s="43">
        <f t="shared" si="6"/>
        <v>0</v>
      </c>
      <c r="AE34" s="40">
        <v>10</v>
      </c>
      <c r="AF34" s="59">
        <f t="shared" si="12"/>
        <v>0</v>
      </c>
      <c r="AG34" s="46" t="e">
        <f t="shared" si="13"/>
        <v>#VALUE!</v>
      </c>
      <c r="AH34" s="46" t="e">
        <f t="shared" si="14"/>
        <v>#VALUE!</v>
      </c>
    </row>
    <row r="35" spans="2:34" ht="21" customHeight="1" x14ac:dyDescent="0.15">
      <c r="B35" s="11" t="s">
        <v>53</v>
      </c>
      <c r="C35" s="84" t="str">
        <f>IF(C25&lt;&gt;"",SUM(C25:C34),"")</f>
        <v/>
      </c>
      <c r="D35" s="162" t="str">
        <f>IF(D25&lt;&gt;"",SUM(D25:E34),"")</f>
        <v/>
      </c>
      <c r="E35" s="163"/>
      <c r="F35" s="92"/>
      <c r="G35" s="93" t="str">
        <f>IF(G25&lt;&gt;"",SUM(G25:G34),"")</f>
        <v/>
      </c>
      <c r="H35" s="94"/>
      <c r="J35" s="32"/>
      <c r="M35" s="58" t="s">
        <v>141</v>
      </c>
      <c r="S35" s="29"/>
      <c r="T35" s="29"/>
      <c r="U35" s="29"/>
      <c r="V35" s="29"/>
      <c r="W35" s="29"/>
      <c r="X35" s="29"/>
    </row>
    <row r="36" spans="2:34" ht="21" customHeight="1" x14ac:dyDescent="0.15">
      <c r="J36" s="32"/>
      <c r="S36" s="29"/>
      <c r="T36" s="29"/>
      <c r="U36" s="29"/>
      <c r="V36" s="29"/>
      <c r="W36" s="29"/>
      <c r="X36" s="29"/>
    </row>
    <row r="37" spans="2:34" ht="21" customHeight="1" x14ac:dyDescent="0.15">
      <c r="S37" s="29"/>
      <c r="T37" s="29"/>
      <c r="U37" s="29"/>
      <c r="V37" s="29"/>
      <c r="W37" s="29"/>
      <c r="X37" s="29"/>
    </row>
    <row r="38" spans="2:34" ht="21" customHeight="1" x14ac:dyDescent="0.15">
      <c r="S38" s="29"/>
      <c r="T38" s="29"/>
      <c r="U38" s="29"/>
      <c r="V38" s="29"/>
      <c r="W38" s="29"/>
      <c r="X38" s="29"/>
    </row>
    <row r="39" spans="2:34" ht="21" customHeight="1" x14ac:dyDescent="0.15">
      <c r="S39" s="29"/>
      <c r="T39" s="29"/>
      <c r="U39" s="29"/>
      <c r="V39" s="29"/>
      <c r="W39" s="29"/>
      <c r="X39" s="29"/>
    </row>
    <row r="40" spans="2:34" ht="21" customHeight="1" x14ac:dyDescent="0.15">
      <c r="S40" s="29"/>
      <c r="T40" s="29"/>
      <c r="U40" s="29"/>
      <c r="V40" s="29"/>
      <c r="W40" s="29"/>
      <c r="X40" s="29"/>
    </row>
    <row r="41" spans="2:34" ht="21" customHeight="1" x14ac:dyDescent="0.15">
      <c r="S41" s="29"/>
      <c r="T41" s="29"/>
      <c r="U41" s="29"/>
      <c r="V41" s="29"/>
      <c r="W41" s="29"/>
      <c r="X41" s="29"/>
    </row>
    <row r="42" spans="2:34" ht="21" customHeight="1" x14ac:dyDescent="0.15">
      <c r="S42" s="29"/>
      <c r="T42" s="29"/>
      <c r="U42" s="29"/>
      <c r="V42" s="29"/>
      <c r="W42" s="29"/>
      <c r="X42" s="29"/>
    </row>
    <row r="43" spans="2:34" ht="21" customHeight="1" x14ac:dyDescent="0.15">
      <c r="S43" s="29"/>
      <c r="T43" s="29"/>
      <c r="U43" s="29"/>
      <c r="V43" s="29"/>
      <c r="W43" s="29"/>
      <c r="X43" s="29"/>
    </row>
    <row r="44" spans="2:34" ht="21" customHeight="1" x14ac:dyDescent="0.15">
      <c r="S44" s="29"/>
      <c r="T44" s="29"/>
      <c r="U44" s="29"/>
      <c r="V44" s="29"/>
      <c r="W44" s="29"/>
      <c r="X44" s="29"/>
    </row>
    <row r="45" spans="2:34" ht="21" customHeight="1" x14ac:dyDescent="0.15">
      <c r="S45" s="29"/>
      <c r="T45" s="29"/>
      <c r="U45" s="29"/>
      <c r="V45" s="29"/>
      <c r="W45" s="29"/>
      <c r="X45" s="29"/>
    </row>
    <row r="46" spans="2:34" ht="21" customHeight="1" x14ac:dyDescent="0.15">
      <c r="S46" s="29"/>
      <c r="T46" s="29"/>
      <c r="U46" s="29"/>
      <c r="V46" s="29"/>
      <c r="W46" s="29"/>
      <c r="X46" s="29"/>
    </row>
    <row r="47" spans="2:34" ht="21" customHeight="1" x14ac:dyDescent="0.15">
      <c r="S47" s="29"/>
      <c r="T47" s="29"/>
      <c r="U47" s="29"/>
      <c r="V47" s="29"/>
      <c r="W47" s="29"/>
      <c r="X47" s="29"/>
    </row>
    <row r="48" spans="2:34" ht="21" customHeight="1" x14ac:dyDescent="0.15">
      <c r="S48" s="29"/>
      <c r="T48" s="29"/>
      <c r="U48" s="29"/>
      <c r="V48" s="29"/>
      <c r="W48" s="29"/>
      <c r="X48" s="29"/>
    </row>
    <row r="49" spans="19:24" ht="21" customHeight="1" x14ac:dyDescent="0.15">
      <c r="S49" s="29"/>
      <c r="T49" s="29"/>
      <c r="U49" s="29"/>
      <c r="V49" s="29"/>
      <c r="W49" s="29"/>
      <c r="X49" s="29"/>
    </row>
    <row r="50" spans="19:24" ht="21" customHeight="1" x14ac:dyDescent="0.15">
      <c r="S50" s="29"/>
      <c r="T50" s="29"/>
      <c r="U50" s="29"/>
      <c r="V50" s="29"/>
      <c r="W50" s="29"/>
      <c r="X50" s="29"/>
    </row>
    <row r="51" spans="19:24" ht="21" customHeight="1" x14ac:dyDescent="0.15">
      <c r="S51" s="29"/>
      <c r="T51" s="29"/>
      <c r="U51" s="29"/>
      <c r="V51" s="29"/>
      <c r="W51" s="29"/>
      <c r="X51" s="29"/>
    </row>
    <row r="52" spans="19:24" ht="21" customHeight="1" x14ac:dyDescent="0.15">
      <c r="S52" s="29"/>
      <c r="T52" s="29"/>
      <c r="U52" s="29"/>
      <c r="V52" s="29"/>
      <c r="W52" s="29"/>
      <c r="X52" s="29"/>
    </row>
    <row r="53" spans="19:24" ht="21" customHeight="1" x14ac:dyDescent="0.15">
      <c r="S53" s="29"/>
      <c r="T53" s="29"/>
      <c r="U53" s="29"/>
      <c r="V53" s="29"/>
      <c r="W53" s="29"/>
      <c r="X53" s="29"/>
    </row>
    <row r="54" spans="19:24" ht="21" customHeight="1" x14ac:dyDescent="0.15">
      <c r="S54" s="29"/>
      <c r="T54" s="29"/>
      <c r="U54" s="29"/>
      <c r="V54" s="29"/>
      <c r="W54" s="29"/>
      <c r="X54" s="29"/>
    </row>
  </sheetData>
  <sheetProtection algorithmName="SHA-512" hashValue="4nljOi6ZN8E+KHXqJyxDNizFBFnVdWpk/XhnqqZijrZFZYQn1fiBYuuPGhOcQfNEfBS992LJdL81sxRXT7E1Ow==" saltValue="1IWB8/5kKZOZ7hQ1+1+6ZQ==" spinCount="100000" sheet="1" objects="1" scenarios="1" selectLockedCells="1"/>
  <mergeCells count="59">
    <mergeCell ref="K3:L3"/>
    <mergeCell ref="M3:N3"/>
    <mergeCell ref="M20:N20"/>
    <mergeCell ref="K13:L13"/>
    <mergeCell ref="K14:L14"/>
    <mergeCell ref="K15:L15"/>
    <mergeCell ref="K16:L16"/>
    <mergeCell ref="K17:L17"/>
    <mergeCell ref="K8:L8"/>
    <mergeCell ref="K9:L9"/>
    <mergeCell ref="K10:L10"/>
    <mergeCell ref="K11:L11"/>
    <mergeCell ref="K12:L12"/>
    <mergeCell ref="K4:P5"/>
    <mergeCell ref="B2:H2"/>
    <mergeCell ref="C4:H4"/>
    <mergeCell ref="D24:E24"/>
    <mergeCell ref="D25:E25"/>
    <mergeCell ref="C8:D8"/>
    <mergeCell ref="E8:H8"/>
    <mergeCell ref="C9:D9"/>
    <mergeCell ref="E9:H9"/>
    <mergeCell ref="C5:D6"/>
    <mergeCell ref="E5:H6"/>
    <mergeCell ref="C7:D7"/>
    <mergeCell ref="E7:H7"/>
    <mergeCell ref="C12:D12"/>
    <mergeCell ref="E12:H12"/>
    <mergeCell ref="C13:D13"/>
    <mergeCell ref="E13:H13"/>
    <mergeCell ref="C10:D10"/>
    <mergeCell ref="E10:H10"/>
    <mergeCell ref="C11:D11"/>
    <mergeCell ref="E11:H11"/>
    <mergeCell ref="C16:D16"/>
    <mergeCell ref="E16:H16"/>
    <mergeCell ref="C17:D17"/>
    <mergeCell ref="E17:H17"/>
    <mergeCell ref="C14:D14"/>
    <mergeCell ref="E14:H14"/>
    <mergeCell ref="C15:D15"/>
    <mergeCell ref="E15:H15"/>
    <mergeCell ref="C18:D18"/>
    <mergeCell ref="E18:H18"/>
    <mergeCell ref="B21:B23"/>
    <mergeCell ref="C21:G21"/>
    <mergeCell ref="H21:H23"/>
    <mergeCell ref="C22:G22"/>
    <mergeCell ref="D23:E23"/>
    <mergeCell ref="D26:E26"/>
    <mergeCell ref="D35:E35"/>
    <mergeCell ref="D34:E34"/>
    <mergeCell ref="D33:E33"/>
    <mergeCell ref="D32:E32"/>
    <mergeCell ref="D31:E31"/>
    <mergeCell ref="D30:E30"/>
    <mergeCell ref="D29:E29"/>
    <mergeCell ref="D28:E28"/>
    <mergeCell ref="D27:E27"/>
  </mergeCells>
  <phoneticPr fontId="6"/>
  <conditionalFormatting sqref="K27:K34">
    <cfRule type="expression" dxfId="9" priority="1">
      <formula>OR($K26="",COUNTIF($AC$26:$AC26,1)&lt;&gt;0)</formula>
    </cfRule>
    <cfRule type="expression" dxfId="8" priority="6">
      <formula>OR(1&lt;=$AA27,$AB27=0,AC27=1)</formula>
    </cfRule>
  </conditionalFormatting>
  <conditionalFormatting sqref="K26:L26">
    <cfRule type="expression" dxfId="7" priority="3">
      <formula>$AC26=1</formula>
    </cfRule>
  </conditionalFormatting>
  <conditionalFormatting sqref="L28:L34">
    <cfRule type="expression" dxfId="6" priority="2">
      <formula>3&lt;$Z28</formula>
    </cfRule>
  </conditionalFormatting>
  <conditionalFormatting sqref="M8 M20 M25">
    <cfRule type="containsBlanks" dxfId="5" priority="7">
      <formula>LEN(TRIM(M8))=0</formula>
    </cfRule>
  </conditionalFormatting>
  <conditionalFormatting sqref="M9:M17">
    <cfRule type="expression" dxfId="4" priority="4">
      <formula>$M8=""</formula>
    </cfRule>
  </conditionalFormatting>
  <conditionalFormatting sqref="M26:M34 O26:O34">
    <cfRule type="expression" dxfId="3" priority="5">
      <formula>OR($K26="",COUNTIF($AC$26:$AC26,1)&lt;&gt;0)</formula>
    </cfRule>
  </conditionalFormatting>
  <conditionalFormatting sqref="O8:O17">
    <cfRule type="expression" dxfId="2" priority="10">
      <formula>$M$3&lt;&gt;"交付決定額が変わった"</formula>
    </cfRule>
  </conditionalFormatting>
  <conditionalFormatting sqref="O25:O34 O8:O17 K26:K34 M26:M34 M9:M17 M3">
    <cfRule type="containsBlanks" dxfId="1" priority="16">
      <formula>LEN(TRIM(K3))=0</formula>
    </cfRule>
  </conditionalFormatting>
  <conditionalFormatting sqref="O25:O34">
    <cfRule type="expression" dxfId="0" priority="15">
      <formula>$M$20&lt;&gt;"振込"</formula>
    </cfRule>
  </conditionalFormatting>
  <dataValidations count="15">
    <dataValidation type="whole" imeMode="disabled" operator="greaterThanOrEqual" allowBlank="1" showInputMessage="1" showErrorMessage="1" error="数字を入力してください" promptTitle="計画変更後の補助対象経費" prompt="様式第4別紙の【変更後の補助対象経費】を事業場毎に入力してください。_x000a_※金額に変更がない場合は、入力不要です。" sqref="O8:O17" xr:uid="{86FC7D63-BFC3-4312-9B7F-CEE4BD22D543}">
      <formula1>0</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34" xr:uid="{3DCADAE9-6382-45E3-9AB5-4E9E9E313821}">
      <formula1>$AF$4:$AF$10</formula1>
    </dataValidation>
    <dataValidation type="list" allowBlank="1" showInputMessage="1" showErrorMessage="1" promptTitle="計画変更による交付決定額の変更" prompt="「機種変更で交付決定額が変わった」_x000a_「事業場数を減らした」_x000a_などの場合は、選択してください。" sqref="M3:N3" xr:uid="{B7831DA1-97EB-4320-A4EB-9A77F2AE7F67}">
      <formula1>$AC$2:$AC$3</formula1>
    </dataValidation>
    <dataValidation type="whole" imeMode="disabled" operator="greaterThanOrEqual" allowBlank="1" showInputMessage="1" showErrorMessage="1" error="数字を入力してください" promptTitle="様式第2の補助対象経費" prompt="事業場毎に入力してください。" sqref="M8:M17" xr:uid="{8F1F11CA-A505-4270-BDDE-3B88694F04C7}">
      <formula1>0</formula1>
    </dataValidation>
    <dataValidation type="list" allowBlank="1" showInputMessage="1" showErrorMessage="1" promptTitle="支払方法" prompt="プルダウンから選択してください。" sqref="M20:N20" xr:uid="{D2AC036B-8F48-4A6A-85AD-E1C078D0A911}">
      <formula1>$AD$2:$AD$4</formula1>
    </dataValidation>
    <dataValidation type="whole" imeMode="disabled" operator="greaterThanOrEqual" allowBlank="1" showInputMessage="1" showErrorMessage="1" error="数字を入力してください" promptTitle="スキャンツールの購入金額" prompt="税抜で入力してください。" sqref="M25:M34" xr:uid="{EEB1517C-A24E-41E3-97E1-23D7DE796F1B}">
      <formula1>0</formula1>
    </dataValidation>
    <dataValidation type="whole" imeMode="disabled" operator="greaterThanOrEqual" allowBlank="1" showInputMessage="1" showErrorMessage="1" error="数字を入力してください" promptTitle="振込手数料（先方負担）" prompt="税抜で入力してください。_x000a_※ご自身で振込手数料を負担した場合は、入力不要です。" sqref="O25:O34" xr:uid="{8C176E1B-B263-4010-82FC-CCE7903F057D}">
      <formula1>0</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26" xr:uid="{DC5D6292-B5E3-4B7E-8FB4-FA1C2EC8A348}">
      <formula1>$AF$1:$AF$2</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27" xr:uid="{C6B4F279-D9B1-427F-8FD1-CEF23FDA4C69}">
      <formula1>$AF$1:$AF$3</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28" xr:uid="{2DE32C83-32C9-448D-834F-31395CFDF0E9}">
      <formula1>$AF$2:$AF$4</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29" xr:uid="{752FE60A-DF3A-4FA7-AD12-3D8FC55872C6}">
      <formula1>$AF$2:$AF$5</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30" xr:uid="{91ACAD14-F523-4503-A1FD-C98DC1DEB1F9}">
      <formula1>$AF$2:$AF$6</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31" xr:uid="{0A839EF4-463C-4196-B9E8-5F3E78045B24}">
      <formula1>$AF$3:$AF$7</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32" xr:uid="{249EFE1A-72C7-4815-9119-B09123F1FD9F}">
      <formula1>$AF$3:$AF$8</formula1>
    </dataValidation>
    <dataValidation type="list" imeMode="disabled" allowBlank="1" showInputMessage="1" showErrorMessage="1" promptTitle="事業場番号" prompt="事業場番号を選択してください。_x000a_選択すると、金額入力欄が入力可能になります。_x000a_例）事業場2の場合は、「2」を入力" sqref="K33" xr:uid="{DA56514D-87D4-4752-A97A-2409688D38B1}">
      <formula1>$AF$3:$AF$9</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4764-BE31-43CB-A911-9DA818F14512}">
  <dimension ref="A1:B4"/>
  <sheetViews>
    <sheetView workbookViewId="0"/>
  </sheetViews>
  <sheetFormatPr defaultRowHeight="18.75" x14ac:dyDescent="0.15"/>
  <cols>
    <col min="1" max="1" width="51" style="96" bestFit="1" customWidth="1"/>
    <col min="2" max="2" width="18.375" style="96" bestFit="1" customWidth="1"/>
    <col min="3" max="16384" width="9" style="96"/>
  </cols>
  <sheetData>
    <row r="1" spans="1:2" x14ac:dyDescent="0.15">
      <c r="A1" s="95" t="s">
        <v>252</v>
      </c>
      <c r="B1" s="95" t="s">
        <v>253</v>
      </c>
    </row>
    <row r="2" spans="1:2" x14ac:dyDescent="0.15">
      <c r="A2" s="95" t="s">
        <v>254</v>
      </c>
      <c r="B2" s="95" t="s">
        <v>255</v>
      </c>
    </row>
    <row r="3" spans="1:2" x14ac:dyDescent="0.15">
      <c r="A3" s="95" t="s">
        <v>256</v>
      </c>
      <c r="B3" s="95" t="s">
        <v>259</v>
      </c>
    </row>
    <row r="4" spans="1:2" x14ac:dyDescent="0.15">
      <c r="A4" s="95" t="s">
        <v>257</v>
      </c>
      <c r="B4" s="97" t="s">
        <v>258</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中間シート</vt:lpstr>
      <vt:lpstr>様式第９</vt:lpstr>
      <vt:lpstr>様式第９別紙</vt:lpstr>
      <vt:lpstr>インポート</vt:lpstr>
      <vt:lpstr>様式第９!Print_Area</vt:lpstr>
      <vt:lpstr>様式第９別紙!Print_Area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win10user</cp:lastModifiedBy>
  <cp:lastPrinted>2023-06-09T07:44:39Z</cp:lastPrinted>
  <dcterms:created xsi:type="dcterms:W3CDTF">2023-05-09T07:48:51Z</dcterms:created>
  <dcterms:modified xsi:type="dcterms:W3CDTF">2023-09-13T07:14:33Z</dcterms:modified>
</cp:coreProperties>
</file>