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workbookProtection workbookAlgorithmName="SHA-512" workbookHashValue="haAJavw7yZ0o+b6xGlefLKgsnRssmcjD7xZgWmkd0iMgKjBBqdR/uoDWnq8zxqhweLAtZYk1e6x+pVRTOsU/7g==" workbookSaltValue="7f0TyH2mw+kZS9Yipt9U+g==" workbookSpinCount="100000" lockStructure="1"/>
  <bookViews>
    <workbookView xWindow="0" yWindow="0" windowWidth="14370" windowHeight="12375"/>
  </bookViews>
  <sheets>
    <sheet name="入力シート" sheetId="8" r:id="rId1"/>
    <sheet name="エラー確認シート" sheetId="12" r:id="rId2"/>
    <sheet name="インポート" sheetId="19" state="hidden" r:id="rId3"/>
    <sheet name="エラー判定シート" sheetId="16" state="hidden" r:id="rId4"/>
    <sheet name="反映シート" sheetId="10" state="hidden" r:id="rId5"/>
    <sheet name="ひらがなリスト" sheetId="13" state="hidden" r:id="rId6"/>
    <sheet name="リスト" sheetId="4" state="hidden" r:id="rId7"/>
    <sheet name="年月リスト" sheetId="18" state="hidden" r:id="rId8"/>
    <sheet name="入力規制リスト" sheetId="15"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入力シート!$B$7:$Y$49</definedName>
    <definedName name="A" localSheetId="0">[1]都道府県!$A$2:$A$11</definedName>
    <definedName name="A">[2]都道府県!$A$2:$A$11</definedName>
    <definedName name="aaa" localSheetId="0">[3]都道府県!$A$2:$A$11</definedName>
    <definedName name="aaa">[4]都道府県!$A$2:$A$11</definedName>
    <definedName name="aaaa" localSheetId="0">[3]都道府県!$A$2:$A$11</definedName>
    <definedName name="aaaa">[4]都道府県!$A$2:$A$11</definedName>
    <definedName name="aaaaa" localSheetId="0">[5]都道府県!$A$2:$A$11</definedName>
    <definedName name="aaaaa">[6]都道府県!$A$2:$A$11</definedName>
    <definedName name="Aブロック">[7]都道府県!$A$2:$A$11</definedName>
    <definedName name="B" localSheetId="0">[1]都道府県!$B$2:$B$4</definedName>
    <definedName name="B">[2]都道府県!$B$2:$B$4</definedName>
    <definedName name="bbb" localSheetId="0">[3]都道府県!$B$2:$B$4</definedName>
    <definedName name="bbb">[4]都道府県!$B$2:$B$4</definedName>
    <definedName name="bbbb" localSheetId="0">[3]都道府県!$B$2:$B$4</definedName>
    <definedName name="bbbb">[4]都道府県!$B$2:$B$4</definedName>
    <definedName name="bbbbb" localSheetId="0">[5]都道府県!$B$2:$B$4</definedName>
    <definedName name="bbbbb">[6]都道府県!$B$2:$B$4</definedName>
    <definedName name="bbbbbb" localSheetId="0">[5]都道府県!$B$2:$B$4</definedName>
    <definedName name="bbbbbb">[6]都道府県!$B$2:$B$4</definedName>
    <definedName name="Bブロック">[7]都道府県!$B$2:$B$4</definedName>
    <definedName name="CC" localSheetId="0">[1]都道府県!$C$2:$C$9</definedName>
    <definedName name="CC">[2]都道府県!$C$2:$C$9</definedName>
    <definedName name="ccc" localSheetId="0">[3]都道府県!$C$2:$C$9</definedName>
    <definedName name="ccc">[4]都道府県!$C$2:$C$9</definedName>
    <definedName name="CCCC" localSheetId="0">[1]都道府県!$G$2:$G$7</definedName>
    <definedName name="CCCC">[2]都道府県!$G$2:$G$7</definedName>
    <definedName name="ccccc" localSheetId="0">[3]都道府県!$C$2:$C$9</definedName>
    <definedName name="ccccc">[4]都道府県!$C$2:$C$9</definedName>
    <definedName name="cccccc" localSheetId="0">[1]都道府県!$C$2:$C$9</definedName>
    <definedName name="cccccc">[2]都道府県!$C$2:$C$9</definedName>
    <definedName name="ccccccc" localSheetId="0">[5]都道府県!$C$2:$C$9</definedName>
    <definedName name="ccccccc">[6]都道府県!$C$2:$C$9</definedName>
    <definedName name="cccccccc" localSheetId="0">[1]都道府県!$G$2:$G$7</definedName>
    <definedName name="cccccccc">[2]都道府県!$G$2:$G$7</definedName>
    <definedName name="ccccccccc" localSheetId="0">[5]都道府県!$C$2:$C$9</definedName>
    <definedName name="ccccccccc">[6]都道府県!$C$2:$C$9</definedName>
    <definedName name="check" localSheetId="0">[5]都道府県!$G$2:$G$7</definedName>
    <definedName name="check">[6]都道府県!$G$2:$G$7</definedName>
    <definedName name="Cブロック">[7]都道府県!$C$2:$C$9</definedName>
    <definedName name="D" localSheetId="0">[1]都道府県!$D$2:$D$10</definedName>
    <definedName name="D">[2]都道府県!$D$2:$D$10</definedName>
    <definedName name="dd" localSheetId="0">[1]都道府県!$D$2:$D$10</definedName>
    <definedName name="dd">[2]都道府県!$D$2:$D$10</definedName>
    <definedName name="ddd" localSheetId="0">[3]都道府県!$D$2:$D$10</definedName>
    <definedName name="ddd">[4]都道府県!$D$2:$D$10</definedName>
    <definedName name="dddd" localSheetId="0">[5]都道府県!$D$2:$D$10</definedName>
    <definedName name="dddd">[6]都道府県!$D$2:$D$10</definedName>
    <definedName name="ddddd" localSheetId="0">[3]都道府県!$D$2:$D$10</definedName>
    <definedName name="ddddd">[4]都道府県!$D$2:$D$10</definedName>
    <definedName name="ddddddd" localSheetId="0">[5]都道府県!$D$2:$D$10</definedName>
    <definedName name="ddddddd">[6]都道府県!$D$2:$D$10</definedName>
    <definedName name="Dブロック">[7]都道府県!$D$2:$D$10</definedName>
    <definedName name="E" localSheetId="0">[1]都道府県!$E$2:$E$18</definedName>
    <definedName name="E">[2]都道府県!$E$2:$E$18</definedName>
    <definedName name="ee" localSheetId="0">[1]都道府県!$E$2:$E$18</definedName>
    <definedName name="ee">[2]都道府県!$E$2:$E$18</definedName>
    <definedName name="eee" localSheetId="0">[3]都道府県!$E$2:$E$18</definedName>
    <definedName name="eee">[4]都道府県!$E$2:$E$18</definedName>
    <definedName name="eeee" localSheetId="0">[5]都道府県!$E$2:$E$18</definedName>
    <definedName name="eeee">[6]都道府県!$E$2:$E$18</definedName>
    <definedName name="eeeee" localSheetId="0">[3]都道府県!$E$2:$E$18</definedName>
    <definedName name="eeeee">[4]都道府県!$E$2:$E$18</definedName>
    <definedName name="eeeeeee" localSheetId="0">[5]都道府県!$E$2:$E$18</definedName>
    <definedName name="eeeeeee">[6]都道府県!$E$2:$E$18</definedName>
    <definedName name="Eブロック">[7]都道府県!$E$2:$E$18</definedName>
    <definedName name="OB" localSheetId="0">[1]都道府県!$H$2:$H$3</definedName>
    <definedName name="OB">[2]都道府県!$H$2:$H$3</definedName>
    <definedName name="oba" localSheetId="0">[5]都道府県!$H$2:$H$3</definedName>
    <definedName name="oba">[6]都道府県!$H$2:$H$3</definedName>
    <definedName name="obb" localSheetId="0">[1]都道府県!$H$2:$H$3</definedName>
    <definedName name="obb">[2]都道府県!$H$2:$H$3</definedName>
    <definedName name="_xlnm.Print_Area" localSheetId="0">入力シート!$A$1:$Z$60</definedName>
    <definedName name="_xlnm.Print_Titles" localSheetId="0">入力シート!$2:$9</definedName>
    <definedName name="zzz150">エラー確認シート!$AU$42</definedName>
    <definedName name="チェック" localSheetId="0">[3]都道府県!$G$2:$G$7</definedName>
    <definedName name="チェック">[4]都道府県!$G$2:$G$7</definedName>
    <definedName name="モーダル">#REF!</definedName>
    <definedName name="荷姿">#REF!</definedName>
    <definedName name="取得時期">#REF!</definedName>
    <definedName name="大庭" localSheetId="0">[3]都道府県!$H$2:$H$3</definedName>
    <definedName name="大庭">[4]都道府県!$H$2:$H$3</definedName>
    <definedName name="天候">#REF!</definedName>
    <definedName name="燃料の種類">#REF!</definedName>
    <definedName name="輸送形態">#REF!</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16" l="1"/>
  <c r="N7" i="16"/>
  <c r="O7" i="16"/>
  <c r="N8" i="16"/>
  <c r="O8" i="16"/>
  <c r="N9" i="16"/>
  <c r="O9" i="16"/>
  <c r="N10" i="16"/>
  <c r="O10" i="16"/>
  <c r="N11" i="16"/>
  <c r="O11" i="16"/>
  <c r="N12" i="16"/>
  <c r="O12" i="16"/>
  <c r="N13" i="16"/>
  <c r="O13" i="16"/>
  <c r="N14" i="16"/>
  <c r="O14" i="16"/>
  <c r="N15" i="16"/>
  <c r="O15" i="16"/>
  <c r="N16" i="16"/>
  <c r="O16" i="16"/>
  <c r="N17" i="16"/>
  <c r="O17" i="16"/>
  <c r="N18" i="16"/>
  <c r="O18" i="16"/>
  <c r="N19" i="16"/>
  <c r="O19" i="16"/>
  <c r="N20" i="16"/>
  <c r="O20" i="16"/>
  <c r="N21" i="16"/>
  <c r="O21" i="16"/>
  <c r="N22" i="16"/>
  <c r="O22" i="16"/>
  <c r="N23" i="16"/>
  <c r="O23" i="16"/>
  <c r="N24" i="16"/>
  <c r="O24" i="16"/>
  <c r="N25" i="16"/>
  <c r="O25" i="16"/>
  <c r="N26" i="16"/>
  <c r="O26" i="16"/>
  <c r="N27" i="16"/>
  <c r="O27" i="16"/>
  <c r="N28" i="16"/>
  <c r="O28" i="16"/>
  <c r="N29" i="16"/>
  <c r="O29" i="16"/>
  <c r="N30" i="16"/>
  <c r="O30" i="16"/>
  <c r="N31" i="16"/>
  <c r="O31" i="16"/>
  <c r="N32" i="16"/>
  <c r="O32" i="16"/>
  <c r="N33" i="16"/>
  <c r="O33" i="16"/>
  <c r="N34" i="16"/>
  <c r="O34" i="16"/>
  <c r="N35" i="16"/>
  <c r="O35" i="16"/>
  <c r="N36" i="16"/>
  <c r="O36" i="16"/>
  <c r="N37" i="16"/>
  <c r="O37" i="16"/>
  <c r="N38" i="16"/>
  <c r="O38" i="16"/>
  <c r="N39" i="16"/>
  <c r="O39" i="16"/>
  <c r="N40" i="16"/>
  <c r="O40" i="16"/>
  <c r="N41" i="16"/>
  <c r="O41" i="16"/>
  <c r="N42" i="16"/>
  <c r="O42" i="16"/>
  <c r="N43" i="16"/>
  <c r="O43" i="16"/>
  <c r="N44" i="16"/>
  <c r="O44" i="16"/>
  <c r="N45" i="16"/>
  <c r="O45" i="16"/>
  <c r="N46" i="16"/>
  <c r="O46" i="16"/>
  <c r="N47" i="16"/>
  <c r="O47" i="16"/>
  <c r="N48" i="16"/>
  <c r="O48" i="16"/>
  <c r="N49" i="16"/>
  <c r="O49" i="16"/>
  <c r="N50" i="16"/>
  <c r="O50" i="16"/>
  <c r="N51" i="16"/>
  <c r="O51" i="16"/>
  <c r="N52" i="16"/>
  <c r="O52" i="16"/>
  <c r="N53" i="16"/>
  <c r="O53" i="16"/>
  <c r="N54" i="16"/>
  <c r="O54" i="16"/>
  <c r="N55" i="16"/>
  <c r="O55" i="16"/>
  <c r="N56" i="16"/>
  <c r="O56" i="16"/>
  <c r="O57" i="16"/>
  <c r="P7" i="16"/>
  <c r="P8" i="16"/>
  <c r="P9" i="16"/>
  <c r="P10" i="16"/>
  <c r="P11" i="16"/>
  <c r="P12" i="16"/>
  <c r="P13" i="16"/>
  <c r="P14" i="16"/>
  <c r="P15" i="16"/>
  <c r="P16" i="16"/>
  <c r="P17" i="16"/>
  <c r="P18" i="16"/>
  <c r="P19" i="16"/>
  <c r="P20" i="16"/>
  <c r="P21" i="16"/>
  <c r="P22" i="16"/>
  <c r="P23" i="16"/>
  <c r="P24" i="16"/>
  <c r="P25" i="16"/>
  <c r="P26" i="16"/>
  <c r="P27" i="16"/>
  <c r="P28" i="16"/>
  <c r="P29" i="16"/>
  <c r="P30" i="16"/>
  <c r="P31" i="16"/>
  <c r="P32" i="16"/>
  <c r="P33" i="16"/>
  <c r="P34" i="16"/>
  <c r="P35" i="16"/>
  <c r="P36" i="16"/>
  <c r="P37" i="16"/>
  <c r="P38" i="16"/>
  <c r="P39" i="16"/>
  <c r="P40" i="16"/>
  <c r="P41" i="16"/>
  <c r="P42" i="16"/>
  <c r="P43" i="16"/>
  <c r="P44" i="16"/>
  <c r="P45" i="16"/>
  <c r="P46" i="16"/>
  <c r="P47" i="16"/>
  <c r="P48" i="16"/>
  <c r="P49" i="16"/>
  <c r="P50" i="16"/>
  <c r="P51" i="16"/>
  <c r="P52" i="16"/>
  <c r="P53" i="16"/>
  <c r="P54" i="16"/>
  <c r="P55" i="16"/>
  <c r="P56" i="16"/>
  <c r="P57" i="16"/>
  <c r="AF7" i="16"/>
  <c r="AG7" i="16"/>
  <c r="AH7" i="16"/>
  <c r="AL7" i="16"/>
  <c r="AM7" i="16"/>
  <c r="AN7" i="16"/>
  <c r="Q7" i="16"/>
  <c r="AF8" i="16"/>
  <c r="AG8" i="16"/>
  <c r="AH8" i="16"/>
  <c r="AL8" i="16"/>
  <c r="AM8" i="16"/>
  <c r="AN8" i="16"/>
  <c r="Q8" i="16"/>
  <c r="AF9" i="16"/>
  <c r="AG9" i="16"/>
  <c r="AH9" i="16"/>
  <c r="AL9" i="16"/>
  <c r="AM9" i="16"/>
  <c r="AN9" i="16"/>
  <c r="Q9" i="16"/>
  <c r="AF10" i="16"/>
  <c r="AG10" i="16"/>
  <c r="AH10" i="16"/>
  <c r="AL10" i="16"/>
  <c r="AM10" i="16"/>
  <c r="AN10" i="16"/>
  <c r="Q10" i="16"/>
  <c r="AF11" i="16"/>
  <c r="AG11" i="16"/>
  <c r="AH11" i="16"/>
  <c r="AL11" i="16"/>
  <c r="AM11" i="16"/>
  <c r="AN11" i="16"/>
  <c r="Q11" i="16"/>
  <c r="AF12" i="16"/>
  <c r="AG12" i="16"/>
  <c r="AH12" i="16"/>
  <c r="AL12" i="16"/>
  <c r="AM12" i="16"/>
  <c r="AN12" i="16"/>
  <c r="Q12" i="16"/>
  <c r="AF13" i="16"/>
  <c r="AG13" i="16"/>
  <c r="AH13" i="16"/>
  <c r="AL13" i="16"/>
  <c r="AM13" i="16"/>
  <c r="AN13" i="16"/>
  <c r="Q13" i="16"/>
  <c r="AF14" i="16"/>
  <c r="AG14" i="16"/>
  <c r="AH14" i="16"/>
  <c r="AL14" i="16"/>
  <c r="AM14" i="16"/>
  <c r="AN14" i="16"/>
  <c r="Q14" i="16"/>
  <c r="AF15" i="16"/>
  <c r="AG15" i="16"/>
  <c r="AH15" i="16"/>
  <c r="AL15" i="16"/>
  <c r="AM15" i="16"/>
  <c r="AN15" i="16"/>
  <c r="Q15" i="16"/>
  <c r="AF16" i="16"/>
  <c r="AG16" i="16"/>
  <c r="AH16" i="16"/>
  <c r="AL16" i="16"/>
  <c r="AM16" i="16"/>
  <c r="AN16" i="16"/>
  <c r="Q16" i="16"/>
  <c r="AF17" i="16"/>
  <c r="AG17" i="16"/>
  <c r="AH17" i="16"/>
  <c r="AL17" i="16"/>
  <c r="AM17" i="16"/>
  <c r="AN17" i="16"/>
  <c r="Q17" i="16"/>
  <c r="AF18" i="16"/>
  <c r="AG18" i="16"/>
  <c r="AH18" i="16"/>
  <c r="AL18" i="16"/>
  <c r="AM18" i="16"/>
  <c r="AN18" i="16"/>
  <c r="Q18" i="16"/>
  <c r="AF19" i="16"/>
  <c r="AG19" i="16"/>
  <c r="AH19" i="16"/>
  <c r="AL19" i="16"/>
  <c r="AM19" i="16"/>
  <c r="AN19" i="16"/>
  <c r="Q19" i="16"/>
  <c r="AF20" i="16"/>
  <c r="AG20" i="16"/>
  <c r="AH20" i="16"/>
  <c r="AL20" i="16"/>
  <c r="AM20" i="16"/>
  <c r="AN20" i="16"/>
  <c r="Q20" i="16"/>
  <c r="AF21" i="16"/>
  <c r="AG21" i="16"/>
  <c r="AH21" i="16"/>
  <c r="AL21" i="16"/>
  <c r="AM21" i="16"/>
  <c r="AN21" i="16"/>
  <c r="Q21" i="16"/>
  <c r="AF22" i="16"/>
  <c r="AG22" i="16"/>
  <c r="AH22" i="16"/>
  <c r="AL22" i="16"/>
  <c r="AM22" i="16"/>
  <c r="AN22" i="16"/>
  <c r="Q22" i="16"/>
  <c r="AF23" i="16"/>
  <c r="AG23" i="16"/>
  <c r="AH23" i="16"/>
  <c r="AL23" i="16"/>
  <c r="AM23" i="16"/>
  <c r="AN23" i="16"/>
  <c r="Q23" i="16"/>
  <c r="AF24" i="16"/>
  <c r="AG24" i="16"/>
  <c r="AH24" i="16"/>
  <c r="AL24" i="16"/>
  <c r="AM24" i="16"/>
  <c r="AN24" i="16"/>
  <c r="Q24" i="16"/>
  <c r="AF25" i="16"/>
  <c r="AG25" i="16"/>
  <c r="AH25" i="16"/>
  <c r="AL25" i="16"/>
  <c r="AM25" i="16"/>
  <c r="AN25" i="16"/>
  <c r="Q25" i="16"/>
  <c r="AF26" i="16"/>
  <c r="AG26" i="16"/>
  <c r="AH26" i="16"/>
  <c r="AL26" i="16"/>
  <c r="AM26" i="16"/>
  <c r="AN26" i="16"/>
  <c r="Q26" i="16"/>
  <c r="AF27" i="16"/>
  <c r="AG27" i="16"/>
  <c r="AH27" i="16"/>
  <c r="AL27" i="16"/>
  <c r="AM27" i="16"/>
  <c r="AN27" i="16"/>
  <c r="Q27" i="16"/>
  <c r="AF28" i="16"/>
  <c r="AG28" i="16"/>
  <c r="AH28" i="16"/>
  <c r="AL28" i="16"/>
  <c r="AM28" i="16"/>
  <c r="AN28" i="16"/>
  <c r="Q28" i="16"/>
  <c r="AF29" i="16"/>
  <c r="AG29" i="16"/>
  <c r="AH29" i="16"/>
  <c r="AL29" i="16"/>
  <c r="AM29" i="16"/>
  <c r="AN29" i="16"/>
  <c r="Q29" i="16"/>
  <c r="AF30" i="16"/>
  <c r="AG30" i="16"/>
  <c r="AH30" i="16"/>
  <c r="AL30" i="16"/>
  <c r="AM30" i="16"/>
  <c r="AN30" i="16"/>
  <c r="Q30" i="16"/>
  <c r="AF31" i="16"/>
  <c r="AG31" i="16"/>
  <c r="AH31" i="16"/>
  <c r="AL31" i="16"/>
  <c r="AM31" i="16"/>
  <c r="AN31" i="16"/>
  <c r="Q31" i="16"/>
  <c r="AF32" i="16"/>
  <c r="AG32" i="16"/>
  <c r="AH32" i="16"/>
  <c r="AL32" i="16"/>
  <c r="AM32" i="16"/>
  <c r="AN32" i="16"/>
  <c r="Q32" i="16"/>
  <c r="AF33" i="16"/>
  <c r="AG33" i="16"/>
  <c r="AH33" i="16"/>
  <c r="AL33" i="16"/>
  <c r="AM33" i="16"/>
  <c r="AN33" i="16"/>
  <c r="Q33" i="16"/>
  <c r="AF34" i="16"/>
  <c r="AG34" i="16"/>
  <c r="AH34" i="16"/>
  <c r="AL34" i="16"/>
  <c r="AM34" i="16"/>
  <c r="AN34" i="16"/>
  <c r="Q34" i="16"/>
  <c r="AF35" i="16"/>
  <c r="AG35" i="16"/>
  <c r="AH35" i="16"/>
  <c r="AL35" i="16"/>
  <c r="AM35" i="16"/>
  <c r="AN35" i="16"/>
  <c r="Q35" i="16"/>
  <c r="AF36" i="16"/>
  <c r="AG36" i="16"/>
  <c r="AH36" i="16"/>
  <c r="AL36" i="16"/>
  <c r="AM36" i="16"/>
  <c r="AN36" i="16"/>
  <c r="Q36" i="16"/>
  <c r="AF37" i="16"/>
  <c r="AG37" i="16"/>
  <c r="AH37" i="16"/>
  <c r="AL37" i="16"/>
  <c r="AM37" i="16"/>
  <c r="AN37" i="16"/>
  <c r="Q37" i="16"/>
  <c r="AF38" i="16"/>
  <c r="AG38" i="16"/>
  <c r="AH38" i="16"/>
  <c r="AL38" i="16"/>
  <c r="AM38" i="16"/>
  <c r="AN38" i="16"/>
  <c r="Q38" i="16"/>
  <c r="AF39" i="16"/>
  <c r="AG39" i="16"/>
  <c r="AH39" i="16"/>
  <c r="AL39" i="16"/>
  <c r="AM39" i="16"/>
  <c r="AN39" i="16"/>
  <c r="Q39" i="16"/>
  <c r="AF40" i="16"/>
  <c r="AG40" i="16"/>
  <c r="AH40" i="16"/>
  <c r="AL40" i="16"/>
  <c r="AM40" i="16"/>
  <c r="AN40" i="16"/>
  <c r="Q40" i="16"/>
  <c r="AF41" i="16"/>
  <c r="AG41" i="16"/>
  <c r="AH41" i="16"/>
  <c r="AL41" i="16"/>
  <c r="AM41" i="16"/>
  <c r="AN41" i="16"/>
  <c r="Q41" i="16"/>
  <c r="AF42" i="16"/>
  <c r="AG42" i="16"/>
  <c r="AH42" i="16"/>
  <c r="AL42" i="16"/>
  <c r="AM42" i="16"/>
  <c r="AN42" i="16"/>
  <c r="Q42" i="16"/>
  <c r="AF43" i="16"/>
  <c r="AG43" i="16"/>
  <c r="AH43" i="16"/>
  <c r="AL43" i="16"/>
  <c r="AM43" i="16"/>
  <c r="AN43" i="16"/>
  <c r="Q43" i="16"/>
  <c r="AF44" i="16"/>
  <c r="AG44" i="16"/>
  <c r="AH44" i="16"/>
  <c r="AL44" i="16"/>
  <c r="AM44" i="16"/>
  <c r="AN44" i="16"/>
  <c r="Q44" i="16"/>
  <c r="AF45" i="16"/>
  <c r="AG45" i="16"/>
  <c r="AH45" i="16"/>
  <c r="AL45" i="16"/>
  <c r="AM45" i="16"/>
  <c r="AN45" i="16"/>
  <c r="Q45" i="16"/>
  <c r="AF46" i="16"/>
  <c r="AG46" i="16"/>
  <c r="AH46" i="16"/>
  <c r="AL46" i="16"/>
  <c r="AM46" i="16"/>
  <c r="AN46" i="16"/>
  <c r="Q46" i="16"/>
  <c r="AF47" i="16"/>
  <c r="AG47" i="16"/>
  <c r="AH47" i="16"/>
  <c r="AL47" i="16"/>
  <c r="AM47" i="16"/>
  <c r="AN47" i="16"/>
  <c r="Q47" i="16"/>
  <c r="AF48" i="16"/>
  <c r="AG48" i="16"/>
  <c r="AH48" i="16"/>
  <c r="AL48" i="16"/>
  <c r="AM48" i="16"/>
  <c r="AN48" i="16"/>
  <c r="Q48" i="16"/>
  <c r="AF49" i="16"/>
  <c r="AG49" i="16"/>
  <c r="AH49" i="16"/>
  <c r="AL49" i="16"/>
  <c r="AM49" i="16"/>
  <c r="AN49" i="16"/>
  <c r="Q49" i="16"/>
  <c r="AF50" i="16"/>
  <c r="AG50" i="16"/>
  <c r="AH50" i="16"/>
  <c r="AL50" i="16"/>
  <c r="AM50" i="16"/>
  <c r="AN50" i="16"/>
  <c r="Q50" i="16"/>
  <c r="AF51" i="16"/>
  <c r="AG51" i="16"/>
  <c r="AH51" i="16"/>
  <c r="AL51" i="16"/>
  <c r="AM51" i="16"/>
  <c r="AN51" i="16"/>
  <c r="Q51" i="16"/>
  <c r="AF52" i="16"/>
  <c r="AG52" i="16"/>
  <c r="AH52" i="16"/>
  <c r="AL52" i="16"/>
  <c r="AM52" i="16"/>
  <c r="AN52" i="16"/>
  <c r="Q52" i="16"/>
  <c r="AF53" i="16"/>
  <c r="AG53" i="16"/>
  <c r="AH53" i="16"/>
  <c r="AL53" i="16"/>
  <c r="AM53" i="16"/>
  <c r="AN53" i="16"/>
  <c r="Q53" i="16"/>
  <c r="AF54" i="16"/>
  <c r="AG54" i="16"/>
  <c r="AH54" i="16"/>
  <c r="AL54" i="16"/>
  <c r="AM54" i="16"/>
  <c r="AN54" i="16"/>
  <c r="Q54" i="16"/>
  <c r="AF55" i="16"/>
  <c r="AG55" i="16"/>
  <c r="AH55" i="16"/>
  <c r="AL55" i="16"/>
  <c r="AM55" i="16"/>
  <c r="AN55" i="16"/>
  <c r="Q55" i="16"/>
  <c r="AF56" i="16"/>
  <c r="AG56" i="16"/>
  <c r="AH56" i="16"/>
  <c r="AL56" i="16"/>
  <c r="AM56" i="16"/>
  <c r="AN56" i="16"/>
  <c r="Q56" i="16"/>
  <c r="Q57" i="16"/>
  <c r="E10" i="16"/>
  <c r="F18" i="12"/>
  <c r="BL7" i="16"/>
  <c r="BM7" i="16"/>
  <c r="BL8" i="16"/>
  <c r="BM8" i="16"/>
  <c r="BL9" i="16"/>
  <c r="BM9" i="16"/>
  <c r="BL10" i="16"/>
  <c r="BM10" i="16"/>
  <c r="BL11" i="16"/>
  <c r="BM11" i="16"/>
  <c r="BL12" i="16"/>
  <c r="BM12" i="16"/>
  <c r="BL13" i="16"/>
  <c r="BM13" i="16"/>
  <c r="BL14" i="16"/>
  <c r="BM14" i="16"/>
  <c r="BL15" i="16"/>
  <c r="BM15" i="16"/>
  <c r="BL16" i="16"/>
  <c r="BM16" i="16"/>
  <c r="BL17" i="16"/>
  <c r="BM17" i="16"/>
  <c r="BL18" i="16"/>
  <c r="BM18" i="16"/>
  <c r="BL19" i="16"/>
  <c r="BM19" i="16"/>
  <c r="BL20" i="16"/>
  <c r="BM20" i="16"/>
  <c r="BL21" i="16"/>
  <c r="BM21" i="16"/>
  <c r="BL22" i="16"/>
  <c r="BM22" i="16"/>
  <c r="BL23" i="16"/>
  <c r="BM23" i="16"/>
  <c r="BL24" i="16"/>
  <c r="BM24" i="16"/>
  <c r="BL25" i="16"/>
  <c r="BM25" i="16"/>
  <c r="BL26" i="16"/>
  <c r="BM26" i="16"/>
  <c r="BL27" i="16"/>
  <c r="BM27" i="16"/>
  <c r="BL28" i="16"/>
  <c r="BM28" i="16"/>
  <c r="BL29" i="16"/>
  <c r="BM29" i="16"/>
  <c r="BL30" i="16"/>
  <c r="BM30" i="16"/>
  <c r="BL31" i="16"/>
  <c r="BM31" i="16"/>
  <c r="BL32" i="16"/>
  <c r="BM32" i="16"/>
  <c r="BL33" i="16"/>
  <c r="BM33" i="16"/>
  <c r="BL34" i="16"/>
  <c r="BM34" i="16"/>
  <c r="BL35" i="16"/>
  <c r="BM35" i="16"/>
  <c r="BL36" i="16"/>
  <c r="BM36" i="16"/>
  <c r="BL37" i="16"/>
  <c r="BM37" i="16"/>
  <c r="BL38" i="16"/>
  <c r="BM38" i="16"/>
  <c r="BL39" i="16"/>
  <c r="BM39" i="16"/>
  <c r="BL40" i="16"/>
  <c r="BM40" i="16"/>
  <c r="BL41" i="16"/>
  <c r="BM41" i="16"/>
  <c r="BL42" i="16"/>
  <c r="BM42" i="16"/>
  <c r="BL43" i="16"/>
  <c r="BM43" i="16"/>
  <c r="BL44" i="16"/>
  <c r="BM44" i="16"/>
  <c r="BL45" i="16"/>
  <c r="BM45" i="16"/>
  <c r="BL46" i="16"/>
  <c r="BM46" i="16"/>
  <c r="BL47" i="16"/>
  <c r="BM47" i="16"/>
  <c r="BL48" i="16"/>
  <c r="BM48" i="16"/>
  <c r="BL49" i="16"/>
  <c r="BM49" i="16"/>
  <c r="BL50" i="16"/>
  <c r="BM50" i="16"/>
  <c r="BL51" i="16"/>
  <c r="BM51" i="16"/>
  <c r="BL52" i="16"/>
  <c r="BM52" i="16"/>
  <c r="BL53" i="16"/>
  <c r="BM53" i="16"/>
  <c r="BL54" i="16"/>
  <c r="BM54" i="16"/>
  <c r="BL55" i="16"/>
  <c r="BM55" i="16"/>
  <c r="BL56" i="16"/>
  <c r="BM56" i="16"/>
  <c r="BM57" i="16"/>
  <c r="D54" i="12"/>
  <c r="F54" i="12"/>
  <c r="BN7" i="16"/>
  <c r="BO7" i="16"/>
  <c r="BN8" i="16"/>
  <c r="BO8" i="16"/>
  <c r="BN9" i="16"/>
  <c r="BO9" i="16"/>
  <c r="BN10" i="16"/>
  <c r="BO10" i="16"/>
  <c r="BN11" i="16"/>
  <c r="BO11" i="16"/>
  <c r="BN12" i="16"/>
  <c r="BO12" i="16"/>
  <c r="BN13" i="16"/>
  <c r="BO13" i="16"/>
  <c r="BN14" i="16"/>
  <c r="BO14" i="16"/>
  <c r="BN15" i="16"/>
  <c r="BO15" i="16"/>
  <c r="BN16" i="16"/>
  <c r="BO16" i="16"/>
  <c r="BN17" i="16"/>
  <c r="BO17" i="16"/>
  <c r="BN18" i="16"/>
  <c r="BO18" i="16"/>
  <c r="BN19" i="16"/>
  <c r="BO19" i="16"/>
  <c r="BN20" i="16"/>
  <c r="BO20" i="16"/>
  <c r="BN21" i="16"/>
  <c r="BO21" i="16"/>
  <c r="BN22" i="16"/>
  <c r="BO22" i="16"/>
  <c r="BN23" i="16"/>
  <c r="BO23" i="16"/>
  <c r="BN24" i="16"/>
  <c r="BO24" i="16"/>
  <c r="BN25" i="16"/>
  <c r="BO25" i="16"/>
  <c r="BN26" i="16"/>
  <c r="BO26" i="16"/>
  <c r="BN27" i="16"/>
  <c r="BO27" i="16"/>
  <c r="BN28" i="16"/>
  <c r="BO28" i="16"/>
  <c r="BN29" i="16"/>
  <c r="BO29" i="16"/>
  <c r="BN30" i="16"/>
  <c r="BO30" i="16"/>
  <c r="BN31" i="16"/>
  <c r="BO31" i="16"/>
  <c r="BN32" i="16"/>
  <c r="BO32" i="16"/>
  <c r="BN33" i="16"/>
  <c r="BO33" i="16"/>
  <c r="BN34" i="16"/>
  <c r="BO34" i="16"/>
  <c r="BN35" i="16"/>
  <c r="BO35" i="16"/>
  <c r="BN36" i="16"/>
  <c r="BO36" i="16"/>
  <c r="BN37" i="16"/>
  <c r="BO37" i="16"/>
  <c r="BN38" i="16"/>
  <c r="BO38" i="16"/>
  <c r="BN39" i="16"/>
  <c r="BO39" i="16"/>
  <c r="BN40" i="16"/>
  <c r="BO40" i="16"/>
  <c r="BN41" i="16"/>
  <c r="BO41" i="16"/>
  <c r="BN42" i="16"/>
  <c r="BO42" i="16"/>
  <c r="BN43" i="16"/>
  <c r="BO43" i="16"/>
  <c r="BN44" i="16"/>
  <c r="BO44" i="16"/>
  <c r="BN45" i="16"/>
  <c r="BO45" i="16"/>
  <c r="BN46" i="16"/>
  <c r="BO46" i="16"/>
  <c r="BN47" i="16"/>
  <c r="BO47" i="16"/>
  <c r="BN48" i="16"/>
  <c r="BO48" i="16"/>
  <c r="BN49" i="16"/>
  <c r="BO49" i="16"/>
  <c r="BN50" i="16"/>
  <c r="BO50" i="16"/>
  <c r="BN51" i="16"/>
  <c r="BO51" i="16"/>
  <c r="BN52" i="16"/>
  <c r="BO52" i="16"/>
  <c r="BN53" i="16"/>
  <c r="BO53" i="16"/>
  <c r="BN54" i="16"/>
  <c r="BO54" i="16"/>
  <c r="BN55" i="16"/>
  <c r="BO55" i="16"/>
  <c r="BN56" i="16"/>
  <c r="BO56" i="16"/>
  <c r="BO57" i="16"/>
  <c r="BP7" i="16"/>
  <c r="BP8" i="16"/>
  <c r="BP9" i="16"/>
  <c r="BP10" i="16"/>
  <c r="BP11" i="16"/>
  <c r="BP12" i="16"/>
  <c r="BP13" i="16"/>
  <c r="BP14" i="16"/>
  <c r="BP15" i="16"/>
  <c r="BP16" i="16"/>
  <c r="BP17" i="16"/>
  <c r="BP18" i="16"/>
  <c r="BP19" i="16"/>
  <c r="BP20" i="16"/>
  <c r="BP21" i="16"/>
  <c r="BP22" i="16"/>
  <c r="BP23" i="16"/>
  <c r="BP24" i="16"/>
  <c r="BP25" i="16"/>
  <c r="BP26" i="16"/>
  <c r="BP27" i="16"/>
  <c r="BP28" i="16"/>
  <c r="BP29" i="16"/>
  <c r="BP30" i="16"/>
  <c r="BP31" i="16"/>
  <c r="BP32" i="16"/>
  <c r="BP33" i="16"/>
  <c r="BP34" i="16"/>
  <c r="BP35" i="16"/>
  <c r="BP36" i="16"/>
  <c r="BP37" i="16"/>
  <c r="BP38" i="16"/>
  <c r="BP39" i="16"/>
  <c r="BP40" i="16"/>
  <c r="BP41" i="16"/>
  <c r="BP42" i="16"/>
  <c r="BP43" i="16"/>
  <c r="BP44" i="16"/>
  <c r="BP45" i="16"/>
  <c r="BP46" i="16"/>
  <c r="BP47" i="16"/>
  <c r="BP48" i="16"/>
  <c r="BP49" i="16"/>
  <c r="BP50" i="16"/>
  <c r="BP51" i="16"/>
  <c r="BP52" i="16"/>
  <c r="BP53" i="16"/>
  <c r="BP54" i="16"/>
  <c r="BP55" i="16"/>
  <c r="BP56" i="16"/>
  <c r="BP57" i="16"/>
  <c r="F56" i="12"/>
  <c r="H56" i="12"/>
  <c r="O10" i="8"/>
  <c r="O11" i="8"/>
  <c r="O12" i="8"/>
  <c r="O13" i="8"/>
  <c r="O14" i="8"/>
  <c r="O15" i="8"/>
  <c r="O16" i="8"/>
  <c r="O17" i="8"/>
  <c r="O18" i="8"/>
  <c r="O19" i="8"/>
  <c r="O20" i="8"/>
  <c r="O21" i="8"/>
  <c r="BJ8" i="16"/>
  <c r="BJ28" i="16"/>
  <c r="BJ48" i="16"/>
  <c r="BJ9" i="16"/>
  <c r="BJ29" i="16"/>
  <c r="BJ49" i="16"/>
  <c r="BJ10" i="16"/>
  <c r="BJ30" i="16"/>
  <c r="BJ50" i="16"/>
  <c r="BJ11" i="16"/>
  <c r="BJ31" i="16"/>
  <c r="BJ51" i="16"/>
  <c r="BJ12" i="16"/>
  <c r="BJ32" i="16"/>
  <c r="BJ52" i="16"/>
  <c r="BJ13" i="16"/>
  <c r="BJ33" i="16"/>
  <c r="BK33" i="16"/>
  <c r="BJ53" i="16"/>
  <c r="BK53" i="16"/>
  <c r="BJ14" i="16"/>
  <c r="BJ34" i="16"/>
  <c r="BK34" i="16"/>
  <c r="BJ54" i="16"/>
  <c r="BJ15" i="16"/>
  <c r="BJ35" i="16"/>
  <c r="BJ55" i="16"/>
  <c r="BJ16" i="16"/>
  <c r="BJ36" i="16"/>
  <c r="BJ56" i="16"/>
  <c r="BJ17" i="16"/>
  <c r="BJ37" i="16"/>
  <c r="BJ7" i="16"/>
  <c r="BJ18" i="16"/>
  <c r="BJ38" i="16"/>
  <c r="BJ19" i="16"/>
  <c r="BK19" i="16"/>
  <c r="BJ39" i="16"/>
  <c r="BJ46" i="16"/>
  <c r="BJ20" i="16"/>
  <c r="BJ40" i="16"/>
  <c r="BJ47" i="16"/>
  <c r="BK47" i="16"/>
  <c r="BJ21" i="16"/>
  <c r="BK21" i="16"/>
  <c r="BJ41" i="16"/>
  <c r="BK41" i="16"/>
  <c r="BJ27" i="16"/>
  <c r="BJ22" i="16"/>
  <c r="BJ42" i="16"/>
  <c r="BJ44" i="16"/>
  <c r="BJ23" i="16"/>
  <c r="BJ43" i="16"/>
  <c r="BJ24" i="16"/>
  <c r="BJ25" i="16"/>
  <c r="BJ45" i="16"/>
  <c r="BJ26" i="16"/>
  <c r="BK30" i="16"/>
  <c r="BK48" i="16"/>
  <c r="BK28" i="16"/>
  <c r="BK49" i="16"/>
  <c r="BK29" i="16"/>
  <c r="BK27" i="16"/>
  <c r="BK46" i="16"/>
  <c r="BK26" i="16"/>
  <c r="BK45" i="16"/>
  <c r="BK25" i="16"/>
  <c r="BK56" i="16"/>
  <c r="BK16" i="16"/>
  <c r="BK35" i="16"/>
  <c r="BK32" i="16"/>
  <c r="BK44" i="16"/>
  <c r="BK17" i="16"/>
  <c r="BK15" i="16"/>
  <c r="BK54" i="16"/>
  <c r="BK43" i="16"/>
  <c r="BK23" i="16"/>
  <c r="BK42" i="16"/>
  <c r="BK22" i="16"/>
  <c r="BK50" i="16"/>
  <c r="BK20" i="16"/>
  <c r="BK18" i="16"/>
  <c r="BK36" i="16"/>
  <c r="BK55" i="16"/>
  <c r="BK24" i="16"/>
  <c r="BK52" i="16"/>
  <c r="BK51" i="16"/>
  <c r="BK31" i="16"/>
  <c r="BK40" i="16"/>
  <c r="BK39" i="16"/>
  <c r="BK38" i="16"/>
  <c r="BK37" i="16"/>
  <c r="BF28" i="16"/>
  <c r="BF48" i="16"/>
  <c r="BG48" i="16"/>
  <c r="BH48" i="16"/>
  <c r="BF29" i="16"/>
  <c r="BG29" i="16"/>
  <c r="BH29" i="16"/>
  <c r="BF49" i="16"/>
  <c r="BG49" i="16"/>
  <c r="BH49" i="16"/>
  <c r="BF30" i="16"/>
  <c r="BG30" i="16"/>
  <c r="BH30" i="16"/>
  <c r="BF50" i="16"/>
  <c r="BG50" i="16"/>
  <c r="BH50" i="16"/>
  <c r="BF31" i="16"/>
  <c r="BG31" i="16"/>
  <c r="BH31" i="16"/>
  <c r="BF51" i="16"/>
  <c r="BG51" i="16"/>
  <c r="BH51" i="16"/>
  <c r="BF32" i="16"/>
  <c r="BG32" i="16"/>
  <c r="BH32" i="16"/>
  <c r="BF52" i="16"/>
  <c r="BG52" i="16"/>
  <c r="BH52" i="16"/>
  <c r="BF20" i="16"/>
  <c r="BG20" i="16"/>
  <c r="BH20" i="16"/>
  <c r="BF21" i="16"/>
  <c r="BG21" i="16"/>
  <c r="BH21" i="16"/>
  <c r="BF22" i="16"/>
  <c r="BG22" i="16"/>
  <c r="BH22" i="16"/>
  <c r="BF23" i="16"/>
  <c r="BG23" i="16"/>
  <c r="BH23" i="16"/>
  <c r="BF44" i="16"/>
  <c r="BG44" i="16"/>
  <c r="BH44" i="16"/>
  <c r="BF46" i="16"/>
  <c r="BG46" i="16"/>
  <c r="BH46" i="16"/>
  <c r="BF47" i="16"/>
  <c r="BG47" i="16"/>
  <c r="BH47" i="16"/>
  <c r="BF33" i="16"/>
  <c r="BG33" i="16"/>
  <c r="BH33" i="16"/>
  <c r="BF53" i="16"/>
  <c r="BG53" i="16"/>
  <c r="BH53" i="16"/>
  <c r="BF40" i="16"/>
  <c r="BG40" i="16"/>
  <c r="BH40" i="16"/>
  <c r="BF43" i="16"/>
  <c r="BG43" i="16"/>
  <c r="BH43" i="16"/>
  <c r="BF45" i="16"/>
  <c r="BG45" i="16"/>
  <c r="BH45" i="16"/>
  <c r="BF34" i="16"/>
  <c r="BG34" i="16"/>
  <c r="BH34" i="16"/>
  <c r="BF54" i="16"/>
  <c r="BG54" i="16"/>
  <c r="BH54" i="16"/>
  <c r="BF15" i="16"/>
  <c r="BG15" i="16"/>
  <c r="BH15" i="16"/>
  <c r="BF35" i="16"/>
  <c r="BG35" i="16"/>
  <c r="BH35" i="16"/>
  <c r="BF55" i="16"/>
  <c r="BG55" i="16"/>
  <c r="BH55" i="16"/>
  <c r="BF16" i="16"/>
  <c r="BG16" i="16"/>
  <c r="BH16" i="16"/>
  <c r="BF36" i="16"/>
  <c r="BG36" i="16"/>
  <c r="BH36" i="16"/>
  <c r="BF56" i="16"/>
  <c r="BG56" i="16"/>
  <c r="BH56" i="16"/>
  <c r="BF17" i="16"/>
  <c r="BG17" i="16"/>
  <c r="BH17" i="16"/>
  <c r="BF37" i="16"/>
  <c r="BF18" i="16"/>
  <c r="BG18" i="16"/>
  <c r="BH18" i="16"/>
  <c r="BF38" i="16"/>
  <c r="BF19" i="16"/>
  <c r="BG19" i="16"/>
  <c r="BH19" i="16"/>
  <c r="BF39" i="16"/>
  <c r="BG39" i="16"/>
  <c r="BH39" i="16"/>
  <c r="BF41" i="16"/>
  <c r="BG41" i="16"/>
  <c r="BH41" i="16"/>
  <c r="BF42" i="16"/>
  <c r="BG42" i="16"/>
  <c r="BH42" i="16"/>
  <c r="BF25" i="16"/>
  <c r="BG25" i="16"/>
  <c r="BH25" i="16"/>
  <c r="BF24" i="16"/>
  <c r="BG24" i="16"/>
  <c r="BH24" i="16"/>
  <c r="BF26" i="16"/>
  <c r="BG26" i="16"/>
  <c r="BH26" i="16"/>
  <c r="BF27" i="16"/>
  <c r="BG27" i="16"/>
  <c r="BH27" i="16"/>
  <c r="BA49" i="16"/>
  <c r="BB49" i="16"/>
  <c r="BA29" i="16"/>
  <c r="AX38" i="16"/>
  <c r="AY38" i="16"/>
  <c r="AZ38" i="16"/>
  <c r="AX18" i="16"/>
  <c r="BC40" i="16"/>
  <c r="BD40" i="16"/>
  <c r="BE40" i="16"/>
  <c r="BC20" i="16"/>
  <c r="BD20" i="16"/>
  <c r="BE20" i="16"/>
  <c r="BA48" i="16"/>
  <c r="BB48" i="16"/>
  <c r="BA28" i="16"/>
  <c r="BB28" i="16"/>
  <c r="AX37" i="16"/>
  <c r="AY37" i="16"/>
  <c r="AZ37" i="16"/>
  <c r="AX17" i="16"/>
  <c r="AY17" i="16"/>
  <c r="AZ17" i="16"/>
  <c r="BC39" i="16"/>
  <c r="BC19" i="16"/>
  <c r="BD19" i="16"/>
  <c r="BE19" i="16"/>
  <c r="BA47" i="16"/>
  <c r="BB47" i="16"/>
  <c r="BA27" i="16"/>
  <c r="BB27" i="16"/>
  <c r="AX56" i="16"/>
  <c r="AY56" i="16"/>
  <c r="AZ56" i="16"/>
  <c r="AX36" i="16"/>
  <c r="AY36" i="16"/>
  <c r="AZ36" i="16"/>
  <c r="AX16" i="16"/>
  <c r="AY16" i="16"/>
  <c r="AZ16" i="16"/>
  <c r="BC38" i="16"/>
  <c r="BD38" i="16"/>
  <c r="BE38" i="16"/>
  <c r="BC18" i="16"/>
  <c r="BD18" i="16"/>
  <c r="BE18" i="16"/>
  <c r="BA46" i="16"/>
  <c r="BA26" i="16"/>
  <c r="BB26" i="16"/>
  <c r="AX55" i="16"/>
  <c r="AY55" i="16"/>
  <c r="AZ55" i="16"/>
  <c r="AX35" i="16"/>
  <c r="AY35" i="16"/>
  <c r="AZ35" i="16"/>
  <c r="AX15" i="16"/>
  <c r="AY15" i="16"/>
  <c r="AZ15" i="16"/>
  <c r="BC37" i="16"/>
  <c r="BD37" i="16"/>
  <c r="BE37" i="16"/>
  <c r="BC17" i="16"/>
  <c r="BD17" i="16"/>
  <c r="BE17" i="16"/>
  <c r="BC48" i="16"/>
  <c r="BD48" i="16"/>
  <c r="BE48" i="16"/>
  <c r="BA16" i="16"/>
  <c r="BB16" i="16"/>
  <c r="BA45" i="16"/>
  <c r="BB45" i="16"/>
  <c r="BA25" i="16"/>
  <c r="BB25" i="16"/>
  <c r="AX54" i="16"/>
  <c r="AY54" i="16"/>
  <c r="AZ54" i="16"/>
  <c r="AX34" i="16"/>
  <c r="AY34" i="16"/>
  <c r="AZ34" i="16"/>
  <c r="BC56" i="16"/>
  <c r="BD56" i="16"/>
  <c r="BE56" i="16"/>
  <c r="BC36" i="16"/>
  <c r="BD36" i="16"/>
  <c r="BE36" i="16"/>
  <c r="BC16" i="16"/>
  <c r="BD16" i="16"/>
  <c r="BE16" i="16"/>
  <c r="BA44" i="16"/>
  <c r="BA24" i="16"/>
  <c r="AX53" i="16"/>
  <c r="AX33" i="16"/>
  <c r="AY33" i="16"/>
  <c r="AZ33" i="16"/>
  <c r="BC55" i="16"/>
  <c r="BD55" i="16"/>
  <c r="BE55" i="16"/>
  <c r="BC35" i="16"/>
  <c r="BD35" i="16"/>
  <c r="BE35" i="16"/>
  <c r="BC15" i="16"/>
  <c r="BD15" i="16"/>
  <c r="BE15" i="16"/>
  <c r="BA39" i="16"/>
  <c r="AX28" i="16"/>
  <c r="AY28" i="16"/>
  <c r="AZ28" i="16"/>
  <c r="BA38" i="16"/>
  <c r="BB38" i="16"/>
  <c r="AX47" i="16"/>
  <c r="AY47" i="16"/>
  <c r="AZ47" i="16"/>
  <c r="BC29" i="16"/>
  <c r="BD29" i="16"/>
  <c r="BE29" i="16"/>
  <c r="AX26" i="16"/>
  <c r="AY26" i="16"/>
  <c r="AZ26" i="16"/>
  <c r="BC28" i="16"/>
  <c r="BD28" i="16"/>
  <c r="BE28" i="16"/>
  <c r="BA56" i="16"/>
  <c r="BB56" i="16"/>
  <c r="AX25" i="16"/>
  <c r="AY25" i="16"/>
  <c r="AZ25" i="16"/>
  <c r="BC47" i="16"/>
  <c r="BD47" i="16"/>
  <c r="BE47" i="16"/>
  <c r="BC27" i="16"/>
  <c r="BD27" i="16"/>
  <c r="BE27" i="16"/>
  <c r="BA55" i="16"/>
  <c r="BA15" i="16"/>
  <c r="AX24" i="16"/>
  <c r="AY24" i="16"/>
  <c r="AZ24" i="16"/>
  <c r="BA34" i="16"/>
  <c r="BB34" i="16"/>
  <c r="AX23" i="16"/>
  <c r="AY23" i="16"/>
  <c r="AZ23" i="16"/>
  <c r="BC25" i="16"/>
  <c r="BD25" i="16"/>
  <c r="BE25" i="16"/>
  <c r="BA33" i="16"/>
  <c r="BB33" i="16"/>
  <c r="AX42" i="16"/>
  <c r="AY42" i="16"/>
  <c r="AZ42" i="16"/>
  <c r="AX22" i="16"/>
  <c r="AY22" i="16"/>
  <c r="AZ22" i="16"/>
  <c r="BC44" i="16"/>
  <c r="BD44" i="16"/>
  <c r="BE44" i="16"/>
  <c r="BA52" i="16"/>
  <c r="AX21" i="16"/>
  <c r="AY21" i="16"/>
  <c r="AZ21" i="16"/>
  <c r="BC43" i="16"/>
  <c r="BD43" i="16"/>
  <c r="BE43" i="16"/>
  <c r="BC23" i="16"/>
  <c r="BD23" i="16"/>
  <c r="BE23" i="16"/>
  <c r="BA51" i="16"/>
  <c r="BB51" i="16"/>
  <c r="AX20" i="16"/>
  <c r="BC42" i="16"/>
  <c r="BD42" i="16"/>
  <c r="BE42" i="16"/>
  <c r="BC22" i="16"/>
  <c r="BD22" i="16"/>
  <c r="BE22" i="16"/>
  <c r="BA30" i="16"/>
  <c r="BB30" i="16"/>
  <c r="AX19" i="16"/>
  <c r="AY19" i="16"/>
  <c r="AZ19" i="16"/>
  <c r="BC21" i="16"/>
  <c r="BD21" i="16"/>
  <c r="BE21" i="16"/>
  <c r="BA43" i="16"/>
  <c r="BB43" i="16"/>
  <c r="BA23" i="16"/>
  <c r="BB23" i="16"/>
  <c r="AX52" i="16"/>
  <c r="AY52" i="16"/>
  <c r="AZ52" i="16"/>
  <c r="AX32" i="16"/>
  <c r="BC54" i="16"/>
  <c r="BD54" i="16"/>
  <c r="BE54" i="16"/>
  <c r="BC34" i="16"/>
  <c r="BD34" i="16"/>
  <c r="BE34" i="16"/>
  <c r="BA42" i="16"/>
  <c r="BB42" i="16"/>
  <c r="BA22" i="16"/>
  <c r="BB22" i="16"/>
  <c r="AX51" i="16"/>
  <c r="AY51" i="16"/>
  <c r="AZ51" i="16"/>
  <c r="AX31" i="16"/>
  <c r="AY31" i="16"/>
  <c r="AZ31" i="16"/>
  <c r="BC53" i="16"/>
  <c r="BD53" i="16"/>
  <c r="BE53" i="16"/>
  <c r="BC33" i="16"/>
  <c r="BD33" i="16"/>
  <c r="BE33" i="16"/>
  <c r="AX48" i="16"/>
  <c r="AY48" i="16"/>
  <c r="AZ48" i="16"/>
  <c r="BC50" i="16"/>
  <c r="BD50" i="16"/>
  <c r="BE50" i="16"/>
  <c r="BA18" i="16"/>
  <c r="BB18" i="16"/>
  <c r="AX27" i="16"/>
  <c r="AY27" i="16"/>
  <c r="AZ27" i="16"/>
  <c r="BD39" i="16"/>
  <c r="BE39" i="16"/>
  <c r="BC49" i="16"/>
  <c r="BD49" i="16"/>
  <c r="BE49" i="16"/>
  <c r="BA37" i="16"/>
  <c r="BB37" i="16"/>
  <c r="BA17" i="16"/>
  <c r="BB17" i="16"/>
  <c r="AX46" i="16"/>
  <c r="BA36" i="16"/>
  <c r="AX45" i="16"/>
  <c r="AY45" i="16"/>
  <c r="AZ45" i="16"/>
  <c r="BA35" i="16"/>
  <c r="BB35" i="16"/>
  <c r="AX44" i="16"/>
  <c r="AY44" i="16"/>
  <c r="AZ44" i="16"/>
  <c r="BC46" i="16"/>
  <c r="BD46" i="16"/>
  <c r="BE46" i="16"/>
  <c r="BC26" i="16"/>
  <c r="BD26" i="16"/>
  <c r="BE26" i="16"/>
  <c r="BA54" i="16"/>
  <c r="BB54" i="16"/>
  <c r="AX43" i="16"/>
  <c r="AY43" i="16"/>
  <c r="AZ43" i="16"/>
  <c r="BC45" i="16"/>
  <c r="BD45" i="16"/>
  <c r="BE45" i="16"/>
  <c r="BA53" i="16"/>
  <c r="BB53" i="16"/>
  <c r="BC24" i="16"/>
  <c r="BD24" i="16"/>
  <c r="BE24" i="16"/>
  <c r="BA32" i="16"/>
  <c r="BB32" i="16"/>
  <c r="AX41" i="16"/>
  <c r="AY41" i="16"/>
  <c r="AZ41" i="16"/>
  <c r="BA31" i="16"/>
  <c r="BB31" i="16"/>
  <c r="AX40" i="16"/>
  <c r="AY40" i="16"/>
  <c r="AZ40" i="16"/>
  <c r="BA50" i="16"/>
  <c r="BB50" i="16"/>
  <c r="AX39" i="16"/>
  <c r="BC41" i="16"/>
  <c r="BD41" i="16"/>
  <c r="BE41" i="16"/>
  <c r="BA41" i="16"/>
  <c r="BB41" i="16"/>
  <c r="BA21" i="16"/>
  <c r="BB21" i="16"/>
  <c r="AX50" i="16"/>
  <c r="AY50" i="16"/>
  <c r="AZ50" i="16"/>
  <c r="AX30" i="16"/>
  <c r="AY30" i="16"/>
  <c r="AZ30" i="16"/>
  <c r="BC52" i="16"/>
  <c r="BD52" i="16"/>
  <c r="BE52" i="16"/>
  <c r="BC32" i="16"/>
  <c r="BD32" i="16"/>
  <c r="BE32" i="16"/>
  <c r="BA40" i="16"/>
  <c r="BB40" i="16"/>
  <c r="BA20" i="16"/>
  <c r="BB20" i="16"/>
  <c r="AX49" i="16"/>
  <c r="AY49" i="16"/>
  <c r="AZ49" i="16"/>
  <c r="AX29" i="16"/>
  <c r="AY29" i="16"/>
  <c r="AZ29" i="16"/>
  <c r="BC51" i="16"/>
  <c r="BD51" i="16"/>
  <c r="BE51" i="16"/>
  <c r="BC31" i="16"/>
  <c r="BD31" i="16"/>
  <c r="BE31" i="16"/>
  <c r="BA19" i="16"/>
  <c r="BB19" i="16"/>
  <c r="BC30" i="16"/>
  <c r="BD30" i="16"/>
  <c r="BE30" i="16"/>
  <c r="AY53" i="16"/>
  <c r="AZ53" i="16"/>
  <c r="AV31" i="16"/>
  <c r="AW31" i="16"/>
  <c r="AV51" i="16"/>
  <c r="AW51" i="16"/>
  <c r="AY32" i="16"/>
  <c r="AZ32" i="16"/>
  <c r="AV32" i="16"/>
  <c r="AV52" i="16"/>
  <c r="AW52" i="16"/>
  <c r="AV33" i="16"/>
  <c r="AW33" i="16"/>
  <c r="AV53" i="16"/>
  <c r="AW53" i="16"/>
  <c r="AV34" i="16"/>
  <c r="AW34" i="16"/>
  <c r="AV54" i="16"/>
  <c r="AW54" i="16"/>
  <c r="BB24" i="16"/>
  <c r="BB44" i="16"/>
  <c r="AV15" i="16"/>
  <c r="AW15" i="16"/>
  <c r="AV35" i="16"/>
  <c r="AW35" i="16"/>
  <c r="AV55" i="16"/>
  <c r="AW55" i="16"/>
  <c r="AV17" i="16"/>
  <c r="AW17" i="16"/>
  <c r="AV37" i="16"/>
  <c r="AW37" i="16"/>
  <c r="AV16" i="16"/>
  <c r="AW16" i="16"/>
  <c r="AV36" i="16"/>
  <c r="AW36" i="16"/>
  <c r="AV56" i="16"/>
  <c r="AW56" i="16"/>
  <c r="BB46" i="16"/>
  <c r="AV21" i="16"/>
  <c r="AW21" i="16"/>
  <c r="AV41" i="16"/>
  <c r="AW41" i="16"/>
  <c r="AW32" i="16"/>
  <c r="AV22" i="16"/>
  <c r="AW22" i="16"/>
  <c r="AV42" i="16"/>
  <c r="AW42" i="16"/>
  <c r="BB52" i="16"/>
  <c r="AV23" i="16"/>
  <c r="AW23" i="16"/>
  <c r="AV43" i="16"/>
  <c r="AW43" i="16"/>
  <c r="AY20" i="16"/>
  <c r="AZ20" i="16"/>
  <c r="AV24" i="16"/>
  <c r="AW24" i="16"/>
  <c r="AV44" i="16"/>
  <c r="AW44" i="16"/>
  <c r="AY39" i="16"/>
  <c r="AZ39" i="16"/>
  <c r="AV25" i="16"/>
  <c r="AW25" i="16"/>
  <c r="AV45" i="16"/>
  <c r="AW45" i="16"/>
  <c r="BB55" i="16"/>
  <c r="AV50" i="16"/>
  <c r="AW50" i="16"/>
  <c r="AY46" i="16"/>
  <c r="AZ46" i="16"/>
  <c r="AV18" i="16"/>
  <c r="AW18" i="16"/>
  <c r="AV27" i="16"/>
  <c r="AW27" i="16"/>
  <c r="AV38" i="16"/>
  <c r="AW38" i="16"/>
  <c r="AV47" i="16"/>
  <c r="AW47" i="16"/>
  <c r="AV49" i="16"/>
  <c r="AW49" i="16"/>
  <c r="BB15" i="16"/>
  <c r="AV20" i="16"/>
  <c r="AW20" i="16"/>
  <c r="BB29" i="16"/>
  <c r="AV29" i="16"/>
  <c r="AW29" i="16"/>
  <c r="AV30" i="16"/>
  <c r="AW30" i="16"/>
  <c r="BB39" i="16"/>
  <c r="AV46" i="16"/>
  <c r="AW46" i="16"/>
  <c r="AV19" i="16"/>
  <c r="AW19" i="16"/>
  <c r="AV26" i="16"/>
  <c r="AW26" i="16"/>
  <c r="AV28" i="16"/>
  <c r="AW28" i="16"/>
  <c r="BB36" i="16"/>
  <c r="AV39" i="16"/>
  <c r="AW39" i="16"/>
  <c r="AV40" i="16"/>
  <c r="AW40" i="16"/>
  <c r="AY18" i="16"/>
  <c r="AZ18" i="16"/>
  <c r="AV48" i="16"/>
  <c r="AW48" i="16"/>
  <c r="AS15" i="16"/>
  <c r="AR26" i="16"/>
  <c r="AT26" i="16"/>
  <c r="AU26" i="16"/>
  <c r="AR46" i="16"/>
  <c r="AT46" i="16"/>
  <c r="AU46" i="16"/>
  <c r="AS16" i="16"/>
  <c r="AR27" i="16"/>
  <c r="AT27" i="16"/>
  <c r="AU27" i="16"/>
  <c r="AR47" i="16"/>
  <c r="AT47" i="16"/>
  <c r="AU47" i="16"/>
  <c r="AR34" i="16"/>
  <c r="AT34" i="16"/>
  <c r="AU34" i="16"/>
  <c r="AR15" i="16"/>
  <c r="AT15" i="16"/>
  <c r="AU15" i="16"/>
  <c r="AR36" i="16"/>
  <c r="AT36" i="16"/>
  <c r="AU36" i="16"/>
  <c r="AR18" i="16"/>
  <c r="AT18" i="16"/>
  <c r="AU18" i="16"/>
  <c r="AR39" i="16"/>
  <c r="AT39" i="16"/>
  <c r="AU39" i="16"/>
  <c r="AR20" i="16"/>
  <c r="AT20" i="16"/>
  <c r="AU20" i="16"/>
  <c r="AR21" i="16"/>
  <c r="AT21" i="16"/>
  <c r="AU21" i="16"/>
  <c r="AR41" i="16"/>
  <c r="AT41" i="16"/>
  <c r="AU41" i="16"/>
  <c r="AR22" i="16"/>
  <c r="AR23" i="16"/>
  <c r="AT23" i="16"/>
  <c r="AU23" i="16"/>
  <c r="AR24" i="16"/>
  <c r="AT24" i="16"/>
  <c r="AU24" i="16"/>
  <c r="AR45" i="16"/>
  <c r="AT45" i="16"/>
  <c r="AU45" i="16"/>
  <c r="AS17" i="16"/>
  <c r="AR28" i="16"/>
  <c r="AT28" i="16"/>
  <c r="AU28" i="16"/>
  <c r="AR48" i="16"/>
  <c r="AT48" i="16"/>
  <c r="AU48" i="16"/>
  <c r="AS18" i="16"/>
  <c r="AR29" i="16"/>
  <c r="AT29" i="16"/>
  <c r="AU29" i="16"/>
  <c r="AR49" i="16"/>
  <c r="AT49" i="16"/>
  <c r="AU49" i="16"/>
  <c r="AR31" i="16"/>
  <c r="AT31" i="16"/>
  <c r="AU31" i="16"/>
  <c r="AR30" i="16"/>
  <c r="AT30" i="16"/>
  <c r="AU30" i="16"/>
  <c r="AR50" i="16"/>
  <c r="AT50" i="16"/>
  <c r="AU50" i="16"/>
  <c r="AR51" i="16"/>
  <c r="AT51" i="16"/>
  <c r="AU51" i="16"/>
  <c r="AR33" i="16"/>
  <c r="AR35" i="16"/>
  <c r="AT35" i="16"/>
  <c r="AU35" i="16"/>
  <c r="AR16" i="16"/>
  <c r="AT16" i="16"/>
  <c r="AU16" i="16"/>
  <c r="AR56" i="16"/>
  <c r="AT56" i="16"/>
  <c r="AU56" i="16"/>
  <c r="AR17" i="16"/>
  <c r="AT17" i="16"/>
  <c r="AU17" i="16"/>
  <c r="AR37" i="16"/>
  <c r="AT37" i="16"/>
  <c r="AU37" i="16"/>
  <c r="AR38" i="16"/>
  <c r="AT38" i="16"/>
  <c r="AU38" i="16"/>
  <c r="AR19" i="16"/>
  <c r="AT19" i="16"/>
  <c r="AU19" i="16"/>
  <c r="AR40" i="16"/>
  <c r="AT40" i="16"/>
  <c r="AU40" i="16"/>
  <c r="AR42" i="16"/>
  <c r="AT42" i="16"/>
  <c r="AU42" i="16"/>
  <c r="AR43" i="16"/>
  <c r="AT43" i="16"/>
  <c r="AU43" i="16"/>
  <c r="AT22" i="16"/>
  <c r="AU22" i="16"/>
  <c r="AR44" i="16"/>
  <c r="AT44" i="16"/>
  <c r="AU44" i="16"/>
  <c r="AR25" i="16"/>
  <c r="AT25" i="16"/>
  <c r="AU25" i="16"/>
  <c r="AR32" i="16"/>
  <c r="AT32" i="16"/>
  <c r="AU32" i="16"/>
  <c r="AR52" i="16"/>
  <c r="AT52" i="16"/>
  <c r="AU52" i="16"/>
  <c r="AR53" i="16"/>
  <c r="AT53" i="16"/>
  <c r="AU53" i="16"/>
  <c r="AR54" i="16"/>
  <c r="AT54" i="16"/>
  <c r="AU54" i="16"/>
  <c r="AT33" i="16"/>
  <c r="AU33" i="16"/>
  <c r="AR55" i="16"/>
  <c r="AT55" i="16"/>
  <c r="AU55" i="16"/>
  <c r="AO23" i="16"/>
  <c r="AP23" i="16"/>
  <c r="AQ23" i="16"/>
  <c r="AO43" i="16"/>
  <c r="AP43" i="16"/>
  <c r="AQ43" i="16"/>
  <c r="AO24" i="16"/>
  <c r="AP24" i="16"/>
  <c r="AQ24" i="16"/>
  <c r="AO44" i="16"/>
  <c r="AP44" i="16"/>
  <c r="AQ44" i="16"/>
  <c r="AO25" i="16"/>
  <c r="AP25" i="16"/>
  <c r="AQ25" i="16"/>
  <c r="AO45" i="16"/>
  <c r="AP45" i="16"/>
  <c r="AQ45" i="16"/>
  <c r="AO33" i="16"/>
  <c r="AP33" i="16"/>
  <c r="AQ33" i="16"/>
  <c r="AO53" i="16"/>
  <c r="AP53" i="16"/>
  <c r="AQ53" i="16"/>
  <c r="AO34" i="16"/>
  <c r="AP34" i="16"/>
  <c r="AQ34" i="16"/>
  <c r="AO54" i="16"/>
  <c r="AP54" i="16"/>
  <c r="AQ54" i="16"/>
  <c r="AO15" i="16"/>
  <c r="AO55" i="16"/>
  <c r="AO16" i="16"/>
  <c r="AP16" i="16"/>
  <c r="AQ16" i="16"/>
  <c r="AO37" i="16"/>
  <c r="AP37" i="16"/>
  <c r="AQ37" i="16"/>
  <c r="AO18" i="16"/>
  <c r="AP18" i="16"/>
  <c r="AQ18" i="16"/>
  <c r="AO56" i="16"/>
  <c r="AP56" i="16"/>
  <c r="AQ56" i="16"/>
  <c r="AO39" i="16"/>
  <c r="AP39" i="16"/>
  <c r="AQ39" i="16"/>
  <c r="AO20" i="16"/>
  <c r="AP20" i="16"/>
  <c r="AQ20" i="16"/>
  <c r="AO22" i="16"/>
  <c r="AP22" i="16"/>
  <c r="AQ22" i="16"/>
  <c r="AO26" i="16"/>
  <c r="AP26" i="16"/>
  <c r="AQ26" i="16"/>
  <c r="AO27" i="16"/>
  <c r="AP27" i="16"/>
  <c r="AQ27" i="16"/>
  <c r="AO48" i="16"/>
  <c r="AP48" i="16"/>
  <c r="AQ48" i="16"/>
  <c r="AO49" i="16"/>
  <c r="AP49" i="16"/>
  <c r="AQ49" i="16"/>
  <c r="AO30" i="16"/>
  <c r="AP30" i="16"/>
  <c r="AQ30" i="16"/>
  <c r="AO35" i="16"/>
  <c r="AP35" i="16"/>
  <c r="AQ35" i="16"/>
  <c r="AO17" i="16"/>
  <c r="AP17" i="16"/>
  <c r="AQ17" i="16"/>
  <c r="AO36" i="16"/>
  <c r="AP36" i="16"/>
  <c r="AQ36" i="16"/>
  <c r="AO38" i="16"/>
  <c r="AP38" i="16"/>
  <c r="AQ38" i="16"/>
  <c r="AO19" i="16"/>
  <c r="AP19" i="16"/>
  <c r="AQ19" i="16"/>
  <c r="AP55" i="16"/>
  <c r="AQ55" i="16"/>
  <c r="AP15" i="16"/>
  <c r="AQ15" i="16"/>
  <c r="AO40" i="16"/>
  <c r="AP40" i="16"/>
  <c r="AQ40" i="16"/>
  <c r="AO42" i="16"/>
  <c r="AP42" i="16"/>
  <c r="AQ42" i="16"/>
  <c r="AO46" i="16"/>
  <c r="AP46" i="16"/>
  <c r="AQ46" i="16"/>
  <c r="AO29" i="16"/>
  <c r="AP29" i="16"/>
  <c r="AQ29" i="16"/>
  <c r="AO50" i="16"/>
  <c r="AP50" i="16"/>
  <c r="AQ50" i="16"/>
  <c r="AO51" i="16"/>
  <c r="AP51" i="16"/>
  <c r="AQ51" i="16"/>
  <c r="AO32" i="16"/>
  <c r="AP32" i="16"/>
  <c r="AQ32" i="16"/>
  <c r="AO21" i="16"/>
  <c r="AP21" i="16"/>
  <c r="AQ21" i="16"/>
  <c r="AO41" i="16"/>
  <c r="AP41" i="16"/>
  <c r="AQ41" i="16"/>
  <c r="AO47" i="16"/>
  <c r="AP47" i="16"/>
  <c r="AQ47" i="16"/>
  <c r="AO28" i="16"/>
  <c r="AP28" i="16"/>
  <c r="AQ28" i="16"/>
  <c r="AO31" i="16"/>
  <c r="AP31" i="16"/>
  <c r="AQ31" i="16"/>
  <c r="AO52" i="16"/>
  <c r="AP52" i="16"/>
  <c r="AQ52" i="16"/>
  <c r="AI49" i="16"/>
  <c r="AJ49" i="16"/>
  <c r="AK49" i="16"/>
  <c r="AI29" i="16"/>
  <c r="AJ29" i="16"/>
  <c r="AK29" i="16"/>
  <c r="AI47" i="16"/>
  <c r="AJ47" i="16"/>
  <c r="AK47" i="16"/>
  <c r="AI27" i="16"/>
  <c r="AJ27" i="16"/>
  <c r="AK27" i="16"/>
  <c r="AI16" i="16"/>
  <c r="AJ16" i="16"/>
  <c r="AK16" i="16"/>
  <c r="AI46" i="16"/>
  <c r="AJ46" i="16"/>
  <c r="AK46" i="16"/>
  <c r="AI26" i="16"/>
  <c r="AJ26" i="16"/>
  <c r="AK26" i="16"/>
  <c r="AI45" i="16"/>
  <c r="AJ45" i="16"/>
  <c r="AK45" i="16"/>
  <c r="AI25" i="16"/>
  <c r="AJ25" i="16"/>
  <c r="AK25" i="16"/>
  <c r="AI44" i="16"/>
  <c r="AJ44" i="16"/>
  <c r="AK44" i="16"/>
  <c r="AI24" i="16"/>
  <c r="AJ24" i="16"/>
  <c r="AK24" i="16"/>
  <c r="AI48" i="16"/>
  <c r="AJ48" i="16"/>
  <c r="AK48" i="16"/>
  <c r="AI28" i="16"/>
  <c r="AJ28" i="16"/>
  <c r="AK28" i="16"/>
  <c r="AI42" i="16"/>
  <c r="AJ42" i="16"/>
  <c r="AK42" i="16"/>
  <c r="AI22" i="16"/>
  <c r="AJ22" i="16"/>
  <c r="AK22" i="16"/>
  <c r="AI21" i="16"/>
  <c r="AJ21" i="16"/>
  <c r="AK21" i="16"/>
  <c r="AI39" i="16"/>
  <c r="AJ39" i="16"/>
  <c r="AK39" i="16"/>
  <c r="AI41" i="16"/>
  <c r="AJ41" i="16"/>
  <c r="AK41" i="16"/>
  <c r="AI40" i="16"/>
  <c r="AJ40" i="16"/>
  <c r="AK40" i="16"/>
  <c r="AI20" i="16"/>
  <c r="AI23" i="16"/>
  <c r="AJ23" i="16"/>
  <c r="AK23" i="16"/>
  <c r="AI19" i="16"/>
  <c r="AJ19" i="16"/>
  <c r="AK19" i="16"/>
  <c r="AI18" i="16"/>
  <c r="AJ18" i="16"/>
  <c r="AK18" i="16"/>
  <c r="AI56" i="16"/>
  <c r="AJ56" i="16"/>
  <c r="AK56" i="16"/>
  <c r="AI17" i="16"/>
  <c r="AJ17" i="16"/>
  <c r="AK17" i="16"/>
  <c r="AI55" i="16"/>
  <c r="AJ55" i="16"/>
  <c r="AK55" i="16"/>
  <c r="AI52" i="16"/>
  <c r="AJ52" i="16"/>
  <c r="AK52" i="16"/>
  <c r="AI31" i="16"/>
  <c r="AJ31" i="16"/>
  <c r="AK31" i="16"/>
  <c r="AI54" i="16"/>
  <c r="AJ54" i="16"/>
  <c r="AK54" i="16"/>
  <c r="AI15" i="16"/>
  <c r="AJ15" i="16"/>
  <c r="AK15" i="16"/>
  <c r="AI53" i="16"/>
  <c r="AJ53" i="16"/>
  <c r="AK53" i="16"/>
  <c r="AI30" i="16"/>
  <c r="AJ30" i="16"/>
  <c r="AK30" i="16"/>
  <c r="AI51" i="16"/>
  <c r="AJ51" i="16"/>
  <c r="AK51" i="16"/>
  <c r="AI50" i="16"/>
  <c r="AJ50" i="16"/>
  <c r="AK50" i="16"/>
  <c r="AI43" i="16"/>
  <c r="AJ43" i="16"/>
  <c r="AK43" i="16"/>
  <c r="AI38" i="16"/>
  <c r="AJ38" i="16"/>
  <c r="AK38" i="16"/>
  <c r="AI33" i="16"/>
  <c r="AJ33" i="16"/>
  <c r="AK33" i="16"/>
  <c r="AJ20" i="16"/>
  <c r="AK20" i="16"/>
  <c r="AI34" i="16"/>
  <c r="AJ34" i="16"/>
  <c r="AK34" i="16"/>
  <c r="AI37" i="16"/>
  <c r="AJ37" i="16"/>
  <c r="AK37" i="16"/>
  <c r="AI36" i="16"/>
  <c r="AJ36" i="16"/>
  <c r="AK36" i="16"/>
  <c r="AI35" i="16"/>
  <c r="AJ35" i="16"/>
  <c r="AK35" i="16"/>
  <c r="AI32" i="16"/>
  <c r="AJ32" i="16"/>
  <c r="AK32" i="16"/>
  <c r="R56" i="16"/>
  <c r="R36" i="16"/>
  <c r="R16" i="16"/>
  <c r="AC48" i="16"/>
  <c r="AC28" i="16"/>
  <c r="AD28" i="16"/>
  <c r="AE28" i="16"/>
  <c r="R55" i="16"/>
  <c r="R35" i="16"/>
  <c r="R15" i="16"/>
  <c r="AC47" i="16"/>
  <c r="AD47" i="16"/>
  <c r="AE47" i="16"/>
  <c r="AC27" i="16"/>
  <c r="AD27" i="16"/>
  <c r="AE27" i="16"/>
  <c r="R54" i="16"/>
  <c r="R34" i="16"/>
  <c r="AC46" i="16"/>
  <c r="AD46" i="16"/>
  <c r="AE46" i="16"/>
  <c r="AC26" i="16"/>
  <c r="AD26" i="16"/>
  <c r="AE26" i="16"/>
  <c r="R50" i="16"/>
  <c r="AC41" i="16"/>
  <c r="AD41" i="16"/>
  <c r="AE41" i="16"/>
  <c r="AC21" i="16"/>
  <c r="AD21" i="16"/>
  <c r="AE21" i="16"/>
  <c r="R24" i="16"/>
  <c r="AC16" i="16"/>
  <c r="AD16" i="16"/>
  <c r="AE16" i="16"/>
  <c r="AC53" i="16"/>
  <c r="AD53" i="16"/>
  <c r="AE53" i="16"/>
  <c r="AC52" i="16"/>
  <c r="AD52" i="16"/>
  <c r="AE52" i="16"/>
  <c r="R19" i="16"/>
  <c r="R37" i="16"/>
  <c r="R53" i="16"/>
  <c r="R33" i="16"/>
  <c r="AC45" i="16"/>
  <c r="AD45" i="16"/>
  <c r="AE45" i="16"/>
  <c r="AC25" i="16"/>
  <c r="AD25" i="16"/>
  <c r="AE25" i="16"/>
  <c r="R52" i="16"/>
  <c r="R32" i="16"/>
  <c r="AC44" i="16"/>
  <c r="AD44" i="16"/>
  <c r="AE44" i="16"/>
  <c r="AC24" i="16"/>
  <c r="AD24" i="16"/>
  <c r="AE24" i="16"/>
  <c r="R51" i="16"/>
  <c r="R31" i="16"/>
  <c r="AC43" i="16"/>
  <c r="AD43" i="16"/>
  <c r="AE43" i="16"/>
  <c r="AC23" i="16"/>
  <c r="AD23" i="16"/>
  <c r="AE23" i="16"/>
  <c r="R30" i="16"/>
  <c r="AC42" i="16"/>
  <c r="AD42" i="16"/>
  <c r="AE42" i="16"/>
  <c r="AC22" i="16"/>
  <c r="AD22" i="16"/>
  <c r="AE22" i="16"/>
  <c r="R49" i="16"/>
  <c r="R29" i="16"/>
  <c r="R48" i="16"/>
  <c r="R28" i="16"/>
  <c r="AC40" i="16"/>
  <c r="AD40" i="16"/>
  <c r="AE40" i="16"/>
  <c r="AC20" i="16"/>
  <c r="AD20" i="16"/>
  <c r="AE20" i="16"/>
  <c r="AC36" i="16"/>
  <c r="AD36" i="16"/>
  <c r="AE36" i="16"/>
  <c r="R41" i="16"/>
  <c r="R47" i="16"/>
  <c r="R27" i="16"/>
  <c r="AC39" i="16"/>
  <c r="AD39" i="16"/>
  <c r="AE39" i="16"/>
  <c r="AC19" i="16"/>
  <c r="AD19" i="16"/>
  <c r="AE19" i="16"/>
  <c r="R26" i="16"/>
  <c r="AC38" i="16"/>
  <c r="AD38" i="16"/>
  <c r="AE38" i="16"/>
  <c r="R45" i="16"/>
  <c r="R25" i="16"/>
  <c r="AC37" i="16"/>
  <c r="AD37" i="16"/>
  <c r="AE37" i="16"/>
  <c r="AC17" i="16"/>
  <c r="AD17" i="16"/>
  <c r="AE17" i="16"/>
  <c r="AC56" i="16"/>
  <c r="AD56" i="16"/>
  <c r="AE56" i="16"/>
  <c r="AC33" i="16"/>
  <c r="AD33" i="16"/>
  <c r="AE33" i="16"/>
  <c r="AC32" i="16"/>
  <c r="AD32" i="16"/>
  <c r="AE32" i="16"/>
  <c r="AC49" i="16"/>
  <c r="AD49" i="16"/>
  <c r="AE49" i="16"/>
  <c r="R46" i="16"/>
  <c r="AC18" i="16"/>
  <c r="AD18" i="16"/>
  <c r="AE18" i="16"/>
  <c r="R44" i="16"/>
  <c r="R21" i="16"/>
  <c r="R39" i="16"/>
  <c r="R17" i="16"/>
  <c r="R43" i="16"/>
  <c r="R23" i="16"/>
  <c r="AC55" i="16"/>
  <c r="AD55" i="16"/>
  <c r="AE55" i="16"/>
  <c r="AC35" i="16"/>
  <c r="AD35" i="16"/>
  <c r="AE35" i="16"/>
  <c r="AC15" i="16"/>
  <c r="AD15" i="16"/>
  <c r="AE15" i="16"/>
  <c r="AC54" i="16"/>
  <c r="AD54" i="16"/>
  <c r="AE54" i="16"/>
  <c r="R20" i="16"/>
  <c r="AC51" i="16"/>
  <c r="AD51" i="16"/>
  <c r="AE51" i="16"/>
  <c r="AC29" i="16"/>
  <c r="AD29" i="16"/>
  <c r="AE29" i="16"/>
  <c r="R42" i="16"/>
  <c r="R22" i="16"/>
  <c r="AC34" i="16"/>
  <c r="AD34" i="16"/>
  <c r="AE34" i="16"/>
  <c r="R40" i="16"/>
  <c r="AC31" i="16"/>
  <c r="AD31" i="16"/>
  <c r="AE31" i="16"/>
  <c r="R38" i="16"/>
  <c r="R18" i="16"/>
  <c r="AC50" i="16"/>
  <c r="AD50" i="16"/>
  <c r="AE50" i="16"/>
  <c r="AC30" i="16"/>
  <c r="AD30" i="16"/>
  <c r="AE30" i="16"/>
  <c r="AD48" i="16"/>
  <c r="AE48" i="16"/>
  <c r="Z56" i="16"/>
  <c r="AA56" i="16"/>
  <c r="AB56" i="16"/>
  <c r="Z55" i="16"/>
  <c r="AA55" i="16"/>
  <c r="AB55" i="16"/>
  <c r="Z54" i="16"/>
  <c r="AA54" i="16"/>
  <c r="AB54" i="16"/>
  <c r="Z53" i="16"/>
  <c r="AA53" i="16"/>
  <c r="AB53" i="16"/>
  <c r="Z52" i="16"/>
  <c r="AA52" i="16"/>
  <c r="AB52" i="16"/>
  <c r="Z51" i="16"/>
  <c r="AA51" i="16"/>
  <c r="AB51" i="16"/>
  <c r="Z50" i="16"/>
  <c r="AA50" i="16"/>
  <c r="AB50" i="16"/>
  <c r="Z49" i="16"/>
  <c r="AA49" i="16"/>
  <c r="AB49" i="16"/>
  <c r="Z48" i="16"/>
  <c r="AA48" i="16"/>
  <c r="AB48" i="16"/>
  <c r="Z47" i="16"/>
  <c r="AA47" i="16"/>
  <c r="AB47" i="16"/>
  <c r="Z46" i="16"/>
  <c r="AA46" i="16"/>
  <c r="AB46" i="16"/>
  <c r="Z45" i="16"/>
  <c r="AA45" i="16"/>
  <c r="AB45" i="16"/>
  <c r="Z44" i="16"/>
  <c r="AA44" i="16"/>
  <c r="AB44" i="16"/>
  <c r="Z43" i="16"/>
  <c r="AA43" i="16"/>
  <c r="AB43" i="16"/>
  <c r="Z42" i="16"/>
  <c r="AA42" i="16"/>
  <c r="AB42" i="16"/>
  <c r="Z41" i="16"/>
  <c r="AA41" i="16"/>
  <c r="AB41" i="16"/>
  <c r="Z40" i="16"/>
  <c r="AA40" i="16"/>
  <c r="AB40" i="16"/>
  <c r="Z39" i="16"/>
  <c r="AA39" i="16"/>
  <c r="AB39" i="16"/>
  <c r="Z38" i="16"/>
  <c r="AA38" i="16"/>
  <c r="AB38" i="16"/>
  <c r="Z37" i="16"/>
  <c r="AA37" i="16"/>
  <c r="AB37" i="16"/>
  <c r="Z36" i="16"/>
  <c r="AA36" i="16"/>
  <c r="AB36" i="16"/>
  <c r="Z35" i="16"/>
  <c r="AA35" i="16"/>
  <c r="AB35" i="16"/>
  <c r="Z34" i="16"/>
  <c r="AA34" i="16"/>
  <c r="AB34" i="16"/>
  <c r="Z33" i="16"/>
  <c r="AA33" i="16"/>
  <c r="AB33" i="16"/>
  <c r="Z32" i="16"/>
  <c r="AA32" i="16"/>
  <c r="AB32" i="16"/>
  <c r="Z31" i="16"/>
  <c r="AA31" i="16"/>
  <c r="AB31" i="16"/>
  <c r="Z30" i="16"/>
  <c r="AA30" i="16"/>
  <c r="AB30" i="16"/>
  <c r="Z29" i="16"/>
  <c r="AA29" i="16"/>
  <c r="AB29" i="16"/>
  <c r="Z28" i="16"/>
  <c r="AA28" i="16"/>
  <c r="AB28" i="16"/>
  <c r="Z27" i="16"/>
  <c r="AA27" i="16"/>
  <c r="AB27" i="16"/>
  <c r="Z26" i="16"/>
  <c r="AA26" i="16"/>
  <c r="AB26" i="16"/>
  <c r="Z25" i="16"/>
  <c r="AA25" i="16"/>
  <c r="AB25" i="16"/>
  <c r="Z24" i="16"/>
  <c r="AA24" i="16"/>
  <c r="AB24" i="16"/>
  <c r="Z23" i="16"/>
  <c r="AA23" i="16"/>
  <c r="AB23" i="16"/>
  <c r="Z22" i="16"/>
  <c r="AA22" i="16"/>
  <c r="AB22" i="16"/>
  <c r="Z21" i="16"/>
  <c r="AA21" i="16"/>
  <c r="AB21" i="16"/>
  <c r="Z20" i="16"/>
  <c r="AA20" i="16"/>
  <c r="AB20" i="16"/>
  <c r="Z19" i="16"/>
  <c r="AA19" i="16"/>
  <c r="AB19" i="16"/>
  <c r="Z18" i="16"/>
  <c r="AA18" i="16"/>
  <c r="AB18" i="16"/>
  <c r="Z17" i="16"/>
  <c r="AA17" i="16"/>
  <c r="AB17" i="16"/>
  <c r="Z16" i="16"/>
  <c r="AA16" i="16"/>
  <c r="AB16" i="16"/>
  <c r="Z15" i="16"/>
  <c r="AA15" i="16"/>
  <c r="AB15" i="16"/>
  <c r="BI44" i="16"/>
  <c r="BI29" i="16"/>
  <c r="AR7" i="16"/>
  <c r="AT7" i="16"/>
  <c r="AR8" i="16"/>
  <c r="AT8" i="16"/>
  <c r="AR9" i="16"/>
  <c r="AT9" i="16"/>
  <c r="AR10" i="16"/>
  <c r="AT10" i="16"/>
  <c r="AR11" i="16"/>
  <c r="AT11" i="16"/>
  <c r="AR12" i="16"/>
  <c r="AT12" i="16"/>
  <c r="AR13" i="16"/>
  <c r="AT13" i="16"/>
  <c r="AR14" i="16"/>
  <c r="AT14" i="16"/>
  <c r="AT57" i="16"/>
  <c r="D40" i="12"/>
  <c r="F40" i="12"/>
  <c r="BI19" i="16"/>
  <c r="BI53" i="16"/>
  <c r="BI36" i="16"/>
  <c r="BI50" i="16"/>
  <c r="BI31" i="16"/>
  <c r="BI51" i="16"/>
  <c r="BI42" i="16"/>
  <c r="BI32" i="16"/>
  <c r="BI43" i="16"/>
  <c r="BI16" i="16"/>
  <c r="BI33" i="16"/>
  <c r="BI39" i="16"/>
  <c r="BI41" i="16"/>
  <c r="BI34" i="16"/>
  <c r="BI54" i="16"/>
  <c r="BI20" i="16"/>
  <c r="BI49" i="16"/>
  <c r="BI56" i="16"/>
  <c r="BI40" i="16"/>
  <c r="BI24" i="16"/>
  <c r="BI52" i="16"/>
  <c r="BI55" i="16"/>
  <c r="BI27" i="16"/>
  <c r="BG38" i="16"/>
  <c r="BH38" i="16"/>
  <c r="BI38" i="16"/>
  <c r="BI23" i="16"/>
  <c r="BG37" i="16"/>
  <c r="BH37" i="16"/>
  <c r="BI37" i="16"/>
  <c r="BG28" i="16"/>
  <c r="BH28" i="16"/>
  <c r="BI28" i="16"/>
  <c r="BI17" i="16"/>
  <c r="BI18" i="16"/>
  <c r="BI25" i="16"/>
  <c r="BI30" i="16"/>
  <c r="BI45" i="16"/>
  <c r="BI48" i="16"/>
  <c r="BI21" i="16"/>
  <c r="BI26" i="16"/>
  <c r="BI35" i="16"/>
  <c r="BI46" i="16"/>
  <c r="BI22" i="16"/>
  <c r="BI47" i="16"/>
  <c r="BI15" i="16"/>
  <c r="C6" i="16"/>
  <c r="E6" i="16"/>
  <c r="C3" i="10"/>
  <c r="C4" i="10"/>
  <c r="C5" i="10"/>
  <c r="D8" i="12"/>
  <c r="F8" i="12"/>
  <c r="H8" i="12"/>
  <c r="W43" i="16"/>
  <c r="X43" i="16"/>
  <c r="Y43" i="16"/>
  <c r="W23" i="16"/>
  <c r="X23" i="16"/>
  <c r="Y23" i="16"/>
  <c r="W42" i="16"/>
  <c r="X42" i="16"/>
  <c r="Y42" i="16"/>
  <c r="W22" i="16"/>
  <c r="X22" i="16"/>
  <c r="Y22" i="16"/>
  <c r="W41" i="16"/>
  <c r="X41" i="16"/>
  <c r="Y41" i="16"/>
  <c r="W21" i="16"/>
  <c r="X21" i="16"/>
  <c r="Y21" i="16"/>
  <c r="W40" i="16"/>
  <c r="X40" i="16"/>
  <c r="Y40" i="16"/>
  <c r="W20" i="16"/>
  <c r="X20" i="16"/>
  <c r="Y20" i="16"/>
  <c r="W39" i="16"/>
  <c r="X39" i="16"/>
  <c r="Y39" i="16"/>
  <c r="W19" i="16"/>
  <c r="X19" i="16"/>
  <c r="Y19" i="16"/>
  <c r="W38" i="16"/>
  <c r="X38" i="16"/>
  <c r="Y38" i="16"/>
  <c r="W18" i="16"/>
  <c r="X18" i="16"/>
  <c r="Y18" i="16"/>
  <c r="W37" i="16"/>
  <c r="X37" i="16"/>
  <c r="Y37" i="16"/>
  <c r="W17" i="16"/>
  <c r="X17" i="16"/>
  <c r="Y17" i="16"/>
  <c r="W56" i="16"/>
  <c r="X56" i="16"/>
  <c r="Y56" i="16"/>
  <c r="W16" i="16"/>
  <c r="X16" i="16"/>
  <c r="Y16" i="16"/>
  <c r="W55" i="16"/>
  <c r="X55" i="16"/>
  <c r="Y55" i="16"/>
  <c r="W15" i="16"/>
  <c r="X15" i="16"/>
  <c r="Y15" i="16"/>
  <c r="W54" i="16"/>
  <c r="X54" i="16"/>
  <c r="Y54" i="16"/>
  <c r="W33" i="16"/>
  <c r="X33" i="16"/>
  <c r="Y33" i="16"/>
  <c r="W32" i="16"/>
  <c r="X32" i="16"/>
  <c r="Y32" i="16"/>
  <c r="W31" i="16"/>
  <c r="X31" i="16"/>
  <c r="Y31" i="16"/>
  <c r="W50" i="16"/>
  <c r="X50" i="16"/>
  <c r="Y50" i="16"/>
  <c r="W29" i="16"/>
  <c r="X29" i="16"/>
  <c r="Y29" i="16"/>
  <c r="W48" i="16"/>
  <c r="X48" i="16"/>
  <c r="Y48" i="16"/>
  <c r="W36" i="16"/>
  <c r="X36" i="16"/>
  <c r="Y36" i="16"/>
  <c r="W35" i="16"/>
  <c r="X35" i="16"/>
  <c r="Y35" i="16"/>
  <c r="W34" i="16"/>
  <c r="X34" i="16"/>
  <c r="Y34" i="16"/>
  <c r="W53" i="16"/>
  <c r="X53" i="16"/>
  <c r="Y53" i="16"/>
  <c r="W52" i="16"/>
  <c r="X52" i="16"/>
  <c r="Y52" i="16"/>
  <c r="W51" i="16"/>
  <c r="X51" i="16"/>
  <c r="Y51" i="16"/>
  <c r="W30" i="16"/>
  <c r="X30" i="16"/>
  <c r="Y30" i="16"/>
  <c r="W49" i="16"/>
  <c r="X49" i="16"/>
  <c r="Y49" i="16"/>
  <c r="W27" i="16"/>
  <c r="X27" i="16"/>
  <c r="Y27" i="16"/>
  <c r="W46" i="16"/>
  <c r="X46" i="16"/>
  <c r="Y46" i="16"/>
  <c r="W24" i="16"/>
  <c r="X24" i="16"/>
  <c r="Y24" i="16"/>
  <c r="W28" i="16"/>
  <c r="X28" i="16"/>
  <c r="Y28" i="16"/>
  <c r="W47" i="16"/>
  <c r="X47" i="16"/>
  <c r="Y47" i="16"/>
  <c r="W26" i="16"/>
  <c r="X26" i="16"/>
  <c r="Y26" i="16"/>
  <c r="W45" i="16"/>
  <c r="X45" i="16"/>
  <c r="Y45" i="16"/>
  <c r="W25" i="16"/>
  <c r="X25" i="16"/>
  <c r="Y25" i="16"/>
  <c r="W44" i="16"/>
  <c r="X44" i="16"/>
  <c r="Y44" i="16"/>
  <c r="S30" i="16"/>
  <c r="T30" i="16"/>
  <c r="S54" i="16"/>
  <c r="T54" i="16"/>
  <c r="S44" i="16"/>
  <c r="T44" i="16"/>
  <c r="S34" i="16"/>
  <c r="T34" i="16"/>
  <c r="S24" i="16"/>
  <c r="T24" i="16"/>
  <c r="S42" i="16"/>
  <c r="T42" i="16"/>
  <c r="S17" i="16"/>
  <c r="T17" i="16"/>
  <c r="S56" i="16"/>
  <c r="T56" i="16"/>
  <c r="S26" i="16"/>
  <c r="T26" i="16"/>
  <c r="S55" i="16"/>
  <c r="T55" i="16"/>
  <c r="S50" i="16"/>
  <c r="T50" i="16"/>
  <c r="S45" i="16"/>
  <c r="T45" i="16"/>
  <c r="S40" i="16"/>
  <c r="T40" i="16"/>
  <c r="S35" i="16"/>
  <c r="T35" i="16"/>
  <c r="S25" i="16"/>
  <c r="T25" i="16"/>
  <c r="S20" i="16"/>
  <c r="T20" i="16"/>
  <c r="S15" i="16"/>
  <c r="T15" i="16"/>
  <c r="S49" i="16"/>
  <c r="T49" i="16"/>
  <c r="S39" i="16"/>
  <c r="T39" i="16"/>
  <c r="S29" i="16"/>
  <c r="T29" i="16"/>
  <c r="S19" i="16"/>
  <c r="T19" i="16"/>
  <c r="S37" i="16"/>
  <c r="T37" i="16"/>
  <c r="S41" i="16"/>
  <c r="T41" i="16"/>
  <c r="S21" i="16"/>
  <c r="T21" i="16"/>
  <c r="S32" i="16"/>
  <c r="T32" i="16"/>
  <c r="S46" i="16"/>
  <c r="T46" i="16"/>
  <c r="S53" i="16"/>
  <c r="T53" i="16"/>
  <c r="S48" i="16"/>
  <c r="T48" i="16"/>
  <c r="S43" i="16"/>
  <c r="T43" i="16"/>
  <c r="S38" i="16"/>
  <c r="T38" i="16"/>
  <c r="S33" i="16"/>
  <c r="T33" i="16"/>
  <c r="S28" i="16"/>
  <c r="T28" i="16"/>
  <c r="S23" i="16"/>
  <c r="T23" i="16"/>
  <c r="S18" i="16"/>
  <c r="T18" i="16"/>
  <c r="S47" i="16"/>
  <c r="T47" i="16"/>
  <c r="S27" i="16"/>
  <c r="T27" i="16"/>
  <c r="S36" i="16"/>
  <c r="T36" i="16"/>
  <c r="S31" i="16"/>
  <c r="T31" i="16"/>
  <c r="S52" i="16"/>
  <c r="T52" i="16"/>
  <c r="S22" i="16"/>
  <c r="T22" i="16"/>
  <c r="S51" i="16"/>
  <c r="T51" i="16"/>
  <c r="S16" i="16"/>
  <c r="T16" i="16"/>
  <c r="E7" i="16"/>
  <c r="K46" i="16"/>
  <c r="L46" i="16"/>
  <c r="M46" i="16"/>
  <c r="K26" i="16"/>
  <c r="L26" i="16"/>
  <c r="M26" i="16"/>
  <c r="H56" i="16"/>
  <c r="H36" i="16"/>
  <c r="H16" i="16"/>
  <c r="K42" i="16"/>
  <c r="L42" i="16"/>
  <c r="M42" i="16"/>
  <c r="H32" i="16"/>
  <c r="K19" i="16"/>
  <c r="L19" i="16"/>
  <c r="M19" i="16"/>
  <c r="H39" i="16"/>
  <c r="K45" i="16"/>
  <c r="L45" i="16"/>
  <c r="M45" i="16"/>
  <c r="K25" i="16"/>
  <c r="L25" i="16"/>
  <c r="M25" i="16"/>
  <c r="H55" i="16"/>
  <c r="H35" i="16"/>
  <c r="H15" i="16"/>
  <c r="K39" i="16"/>
  <c r="L39" i="16"/>
  <c r="M39" i="16"/>
  <c r="K52" i="16"/>
  <c r="L52" i="16"/>
  <c r="M52" i="16"/>
  <c r="K30" i="16"/>
  <c r="L30" i="16"/>
  <c r="M30" i="16"/>
  <c r="K44" i="16"/>
  <c r="L44" i="16"/>
  <c r="M44" i="16"/>
  <c r="K24" i="16"/>
  <c r="L24" i="16"/>
  <c r="M24" i="16"/>
  <c r="H54" i="16"/>
  <c r="H34" i="16"/>
  <c r="K22" i="16"/>
  <c r="L22" i="16"/>
  <c r="M22" i="16"/>
  <c r="H49" i="16"/>
  <c r="H42" i="16"/>
  <c r="H18" i="16"/>
  <c r="K43" i="16"/>
  <c r="L43" i="16"/>
  <c r="M43" i="16"/>
  <c r="K23" i="16"/>
  <c r="L23" i="16"/>
  <c r="M23" i="16"/>
  <c r="H53" i="16"/>
  <c r="H33" i="16"/>
  <c r="H52" i="16"/>
  <c r="K33" i="16"/>
  <c r="L33" i="16"/>
  <c r="M33" i="16"/>
  <c r="H38" i="16"/>
  <c r="K41" i="16"/>
  <c r="L41" i="16"/>
  <c r="M41" i="16"/>
  <c r="K21" i="16"/>
  <c r="L21" i="16"/>
  <c r="M21" i="16"/>
  <c r="H51" i="16"/>
  <c r="H31" i="16"/>
  <c r="H29" i="16"/>
  <c r="H24" i="16"/>
  <c r="K31" i="16"/>
  <c r="L31" i="16"/>
  <c r="M31" i="16"/>
  <c r="H40" i="16"/>
  <c r="H17" i="16"/>
  <c r="K40" i="16"/>
  <c r="L40" i="16"/>
  <c r="M40" i="16"/>
  <c r="K20" i="16"/>
  <c r="L20" i="16"/>
  <c r="M20" i="16"/>
  <c r="H50" i="16"/>
  <c r="H30" i="16"/>
  <c r="H28" i="16"/>
  <c r="H47" i="16"/>
  <c r="H21" i="16"/>
  <c r="H37" i="16"/>
  <c r="K38" i="16"/>
  <c r="L38" i="16"/>
  <c r="M38" i="16"/>
  <c r="K18" i="16"/>
  <c r="L18" i="16"/>
  <c r="M18" i="16"/>
  <c r="H48" i="16"/>
  <c r="H27" i="16"/>
  <c r="H43" i="16"/>
  <c r="H22" i="16"/>
  <c r="J22" i="16"/>
  <c r="H41" i="16"/>
  <c r="K28" i="16"/>
  <c r="L28" i="16"/>
  <c r="M28" i="16"/>
  <c r="K37" i="16"/>
  <c r="L37" i="16"/>
  <c r="M37" i="16"/>
  <c r="K17" i="16"/>
  <c r="L17" i="16"/>
  <c r="M17" i="16"/>
  <c r="K53" i="16"/>
  <c r="L53" i="16"/>
  <c r="M53" i="16"/>
  <c r="K32" i="16"/>
  <c r="L32" i="16"/>
  <c r="M32" i="16"/>
  <c r="K49" i="16"/>
  <c r="L49" i="16"/>
  <c r="M49" i="16"/>
  <c r="K56" i="16"/>
  <c r="L56" i="16"/>
  <c r="M56" i="16"/>
  <c r="K36" i="16"/>
  <c r="L36" i="16"/>
  <c r="M36" i="16"/>
  <c r="K16" i="16"/>
  <c r="L16" i="16"/>
  <c r="M16" i="16"/>
  <c r="H46" i="16"/>
  <c r="H26" i="16"/>
  <c r="K48" i="16"/>
  <c r="L48" i="16"/>
  <c r="M48" i="16"/>
  <c r="K55" i="16"/>
  <c r="L55" i="16"/>
  <c r="M55" i="16"/>
  <c r="K35" i="16"/>
  <c r="L35" i="16"/>
  <c r="M35" i="16"/>
  <c r="K15" i="16"/>
  <c r="L15" i="16"/>
  <c r="M15" i="16"/>
  <c r="H45" i="16"/>
  <c r="H25" i="16"/>
  <c r="K51" i="16"/>
  <c r="L51" i="16"/>
  <c r="M51" i="16"/>
  <c r="K27" i="16"/>
  <c r="L27" i="16"/>
  <c r="M27" i="16"/>
  <c r="K54" i="16"/>
  <c r="L54" i="16"/>
  <c r="M54" i="16"/>
  <c r="K34" i="16"/>
  <c r="L34" i="16"/>
  <c r="M34" i="16"/>
  <c r="H44" i="16"/>
  <c r="K50" i="16"/>
  <c r="L50" i="16"/>
  <c r="M50" i="16"/>
  <c r="H19" i="16"/>
  <c r="H23" i="16"/>
  <c r="H20" i="16"/>
  <c r="K29" i="16"/>
  <c r="L29" i="16"/>
  <c r="M29" i="16"/>
  <c r="K47" i="16"/>
  <c r="L47" i="16"/>
  <c r="M47" i="16"/>
  <c r="C4" i="16"/>
  <c r="E4" i="16"/>
  <c r="I17" i="16"/>
  <c r="U17" i="16"/>
  <c r="V17" i="16"/>
  <c r="J20" i="16"/>
  <c r="U20" i="16"/>
  <c r="V20" i="16"/>
  <c r="J16" i="16"/>
  <c r="U16" i="16"/>
  <c r="V16" i="16"/>
  <c r="I23" i="16"/>
  <c r="U23" i="16"/>
  <c r="V23" i="16"/>
  <c r="I47" i="16"/>
  <c r="U47" i="16"/>
  <c r="V47" i="16"/>
  <c r="J31" i="16"/>
  <c r="U31" i="16"/>
  <c r="V31" i="16"/>
  <c r="J36" i="16"/>
  <c r="U36" i="16"/>
  <c r="V36" i="16"/>
  <c r="J19" i="16"/>
  <c r="U19" i="16"/>
  <c r="V19" i="16"/>
  <c r="I28" i="16"/>
  <c r="U28" i="16"/>
  <c r="V28" i="16"/>
  <c r="J51" i="16"/>
  <c r="U51" i="16"/>
  <c r="V51" i="16"/>
  <c r="J18" i="16"/>
  <c r="U18" i="16"/>
  <c r="V18" i="16"/>
  <c r="J56" i="16"/>
  <c r="U56" i="16"/>
  <c r="V56" i="16"/>
  <c r="I15" i="16"/>
  <c r="U15" i="16"/>
  <c r="V15" i="16"/>
  <c r="I42" i="16"/>
  <c r="U42" i="16"/>
  <c r="V42" i="16"/>
  <c r="I35" i="16"/>
  <c r="U35" i="16"/>
  <c r="V35" i="16"/>
  <c r="I30" i="16"/>
  <c r="U30" i="16"/>
  <c r="V30" i="16"/>
  <c r="I49" i="16"/>
  <c r="U49" i="16"/>
  <c r="V49" i="16"/>
  <c r="I55" i="16"/>
  <c r="U55" i="16"/>
  <c r="V55" i="16"/>
  <c r="I26" i="16"/>
  <c r="U26" i="16"/>
  <c r="V26" i="16"/>
  <c r="J41" i="16"/>
  <c r="U41" i="16"/>
  <c r="V41" i="16"/>
  <c r="J50" i="16"/>
  <c r="U50" i="16"/>
  <c r="V50" i="16"/>
  <c r="J27" i="16"/>
  <c r="U27" i="16"/>
  <c r="V27" i="16"/>
  <c r="I44" i="16"/>
  <c r="U44" i="16"/>
  <c r="V44" i="16"/>
  <c r="I46" i="16"/>
  <c r="U46" i="16"/>
  <c r="V46" i="16"/>
  <c r="I22" i="16"/>
  <c r="U22" i="16"/>
  <c r="V22" i="16"/>
  <c r="I43" i="16"/>
  <c r="U43" i="16"/>
  <c r="V43" i="16"/>
  <c r="J38" i="16"/>
  <c r="U38" i="16"/>
  <c r="V38" i="16"/>
  <c r="J34" i="16"/>
  <c r="U34" i="16"/>
  <c r="V34" i="16"/>
  <c r="J48" i="16"/>
  <c r="U48" i="16"/>
  <c r="V48" i="16"/>
  <c r="I54" i="16"/>
  <c r="U54" i="16"/>
  <c r="V54" i="16"/>
  <c r="J52" i="16"/>
  <c r="U52" i="16"/>
  <c r="V52" i="16"/>
  <c r="I39" i="16"/>
  <c r="U39" i="16"/>
  <c r="V39" i="16"/>
  <c r="I40" i="16"/>
  <c r="U40" i="16"/>
  <c r="V40" i="16"/>
  <c r="I37" i="16"/>
  <c r="U37" i="16"/>
  <c r="V37" i="16"/>
  <c r="J33" i="16"/>
  <c r="U33" i="16"/>
  <c r="V33" i="16"/>
  <c r="J53" i="16"/>
  <c r="U53" i="16"/>
  <c r="V53" i="16"/>
  <c r="J25" i="16"/>
  <c r="U25" i="16"/>
  <c r="V25" i="16"/>
  <c r="I45" i="16"/>
  <c r="U45" i="16"/>
  <c r="V45" i="16"/>
  <c r="J21" i="16"/>
  <c r="U21" i="16"/>
  <c r="V21" i="16"/>
  <c r="J29" i="16"/>
  <c r="U29" i="16"/>
  <c r="V29" i="16"/>
  <c r="J32" i="16"/>
  <c r="U32" i="16"/>
  <c r="V32" i="16"/>
  <c r="J24" i="16"/>
  <c r="U24" i="16"/>
  <c r="V24" i="16"/>
  <c r="I18" i="16"/>
  <c r="BQ18" i="16"/>
  <c r="J39" i="16"/>
  <c r="J42" i="16"/>
  <c r="J30" i="16"/>
  <c r="J45" i="16"/>
  <c r="I52" i="16"/>
  <c r="J23" i="16"/>
  <c r="E8" i="16"/>
  <c r="D10" i="12"/>
  <c r="F10" i="12"/>
  <c r="H10" i="12"/>
  <c r="I50" i="16"/>
  <c r="I27" i="16"/>
  <c r="I16" i="16"/>
  <c r="I21" i="16"/>
  <c r="J28" i="16"/>
  <c r="J49" i="16"/>
  <c r="J15" i="16"/>
  <c r="J35" i="16"/>
  <c r="J55" i="16"/>
  <c r="J43" i="16"/>
  <c r="I41" i="16"/>
  <c r="I24" i="16"/>
  <c r="J26" i="16"/>
  <c r="I31" i="16"/>
  <c r="J44" i="16"/>
  <c r="I48" i="16"/>
  <c r="J40" i="16"/>
  <c r="I36" i="16"/>
  <c r="I20" i="16"/>
  <c r="J54" i="16"/>
  <c r="J46" i="16"/>
  <c r="I25" i="16"/>
  <c r="I32" i="16"/>
  <c r="I33" i="16"/>
  <c r="I51" i="16"/>
  <c r="I53" i="16"/>
  <c r="J17" i="16"/>
  <c r="BQ17" i="16"/>
  <c r="J47" i="16"/>
  <c r="I34" i="16"/>
  <c r="J37" i="16"/>
  <c r="I19" i="16"/>
  <c r="I38" i="16"/>
  <c r="I56" i="16"/>
  <c r="I29" i="16"/>
  <c r="E5" i="16"/>
  <c r="B9" i="10"/>
  <c r="AS29" i="16"/>
  <c r="BQ29" i="16"/>
  <c r="G31" i="10"/>
  <c r="BQ15" i="16"/>
  <c r="O17" i="10"/>
  <c r="BQ16" i="16"/>
  <c r="K18" i="10"/>
  <c r="O20" i="10"/>
  <c r="G20" i="10"/>
  <c r="M20" i="10"/>
  <c r="H20" i="10"/>
  <c r="K20" i="10"/>
  <c r="J20" i="10"/>
  <c r="N20" i="10"/>
  <c r="P20" i="10"/>
  <c r="L20" i="10"/>
  <c r="R20" i="10"/>
  <c r="U20" i="10"/>
  <c r="S20" i="10"/>
  <c r="D20" i="10"/>
  <c r="Q20" i="10"/>
  <c r="F20" i="10"/>
  <c r="I20" i="10"/>
  <c r="T20" i="10"/>
  <c r="AS41" i="16"/>
  <c r="BQ41" i="16"/>
  <c r="K19" i="10"/>
  <c r="G19" i="10"/>
  <c r="O19" i="10"/>
  <c r="M19" i="10"/>
  <c r="J19" i="10"/>
  <c r="T19" i="10"/>
  <c r="R19" i="10"/>
  <c r="H19" i="10"/>
  <c r="P19" i="10"/>
  <c r="N19" i="10"/>
  <c r="L19" i="10"/>
  <c r="I19" i="10"/>
  <c r="U19" i="10"/>
  <c r="F19" i="10"/>
  <c r="Q19" i="10"/>
  <c r="D19" i="10"/>
  <c r="S19" i="10"/>
  <c r="D5" i="10"/>
  <c r="F6" i="12"/>
  <c r="H6" i="12"/>
  <c r="D6" i="12"/>
  <c r="O22" i="8"/>
  <c r="AS19" i="16"/>
  <c r="BQ19" i="16"/>
  <c r="S21" i="10"/>
  <c r="O23" i="8"/>
  <c r="AS20" i="16"/>
  <c r="BQ20" i="16"/>
  <c r="O24" i="8"/>
  <c r="AS21" i="16"/>
  <c r="BQ21" i="16"/>
  <c r="O25" i="8"/>
  <c r="AS22" i="16"/>
  <c r="BQ22" i="16"/>
  <c r="O26" i="8"/>
  <c r="AS23" i="16"/>
  <c r="BQ23" i="16"/>
  <c r="O27" i="8"/>
  <c r="AS24" i="16"/>
  <c r="BQ24" i="16"/>
  <c r="D26" i="10"/>
  <c r="O28" i="8"/>
  <c r="AS25" i="16"/>
  <c r="BQ25" i="16"/>
  <c r="T27" i="10"/>
  <c r="O29" i="8"/>
  <c r="AS26" i="16"/>
  <c r="BQ26" i="16"/>
  <c r="O30" i="8"/>
  <c r="AS27" i="16"/>
  <c r="BQ27" i="16"/>
  <c r="Q29" i="10"/>
  <c r="O31" i="8"/>
  <c r="AS28" i="16"/>
  <c r="BQ28" i="16"/>
  <c r="O32" i="8"/>
  <c r="O33" i="8"/>
  <c r="AS30" i="16"/>
  <c r="BQ30" i="16"/>
  <c r="R32" i="10"/>
  <c r="O34" i="8"/>
  <c r="AS31" i="16"/>
  <c r="BQ31" i="16"/>
  <c r="G33" i="10"/>
  <c r="O35" i="8"/>
  <c r="AS32" i="16"/>
  <c r="BQ32" i="16"/>
  <c r="O36" i="8"/>
  <c r="AS33" i="16"/>
  <c r="BQ33" i="16"/>
  <c r="O37" i="8"/>
  <c r="AS34" i="16"/>
  <c r="BQ34" i="16"/>
  <c r="U36" i="10"/>
  <c r="O38" i="8"/>
  <c r="AS35" i="16"/>
  <c r="BQ35" i="16"/>
  <c r="O39" i="8"/>
  <c r="AS36" i="16"/>
  <c r="BQ36" i="16"/>
  <c r="O40" i="8"/>
  <c r="AS37" i="16"/>
  <c r="BQ37" i="16"/>
  <c r="H39" i="10"/>
  <c r="O41" i="8"/>
  <c r="AS38" i="16"/>
  <c r="BQ38" i="16"/>
  <c r="Q40" i="10"/>
  <c r="O42" i="8"/>
  <c r="AS39" i="16"/>
  <c r="BQ39" i="16"/>
  <c r="K41" i="10"/>
  <c r="O43" i="8"/>
  <c r="AS40" i="16"/>
  <c r="BQ40" i="16"/>
  <c r="O44" i="8"/>
  <c r="O45" i="8"/>
  <c r="AS42" i="16"/>
  <c r="BQ42" i="16"/>
  <c r="H44" i="10"/>
  <c r="O46" i="8"/>
  <c r="AS43" i="16"/>
  <c r="BQ43" i="16"/>
  <c r="O47" i="8"/>
  <c r="AS44" i="16"/>
  <c r="BQ44" i="16"/>
  <c r="O48" i="8"/>
  <c r="AS45" i="16"/>
  <c r="BQ45" i="16"/>
  <c r="O49" i="8"/>
  <c r="AS46" i="16"/>
  <c r="BQ46" i="16"/>
  <c r="M48" i="10"/>
  <c r="O50" i="8"/>
  <c r="AS47" i="16"/>
  <c r="BQ47" i="16"/>
  <c r="O51" i="8"/>
  <c r="AS48" i="16"/>
  <c r="BQ48" i="16"/>
  <c r="O52" i="8"/>
  <c r="AS49" i="16"/>
  <c r="BQ49" i="16"/>
  <c r="Q51" i="10"/>
  <c r="O53" i="8"/>
  <c r="AS50" i="16"/>
  <c r="BQ50" i="16"/>
  <c r="O54" i="8"/>
  <c r="AS51" i="16"/>
  <c r="BQ51" i="16"/>
  <c r="O55" i="8"/>
  <c r="AS52" i="16"/>
  <c r="BQ52" i="16"/>
  <c r="O56" i="8"/>
  <c r="AS53" i="16"/>
  <c r="BQ53" i="16"/>
  <c r="O57" i="8"/>
  <c r="AS54" i="16"/>
  <c r="BQ54" i="16"/>
  <c r="O58" i="8"/>
  <c r="AS55" i="16"/>
  <c r="BQ55" i="16"/>
  <c r="T57" i="10"/>
  <c r="O59" i="8"/>
  <c r="AS56" i="16"/>
  <c r="BQ56" i="16"/>
  <c r="M58" i="10"/>
  <c r="BC14" i="16"/>
  <c r="BD14" i="16"/>
  <c r="BE14" i="16"/>
  <c r="W14" i="16"/>
  <c r="X14" i="16"/>
  <c r="Y14" i="16"/>
  <c r="AV14" i="16"/>
  <c r="AW14" i="16"/>
  <c r="AX14" i="16"/>
  <c r="AY14" i="16"/>
  <c r="AZ14" i="16"/>
  <c r="AU14" i="16"/>
  <c r="AC14" i="16"/>
  <c r="AD14" i="16"/>
  <c r="AE14" i="16"/>
  <c r="BA14" i="16"/>
  <c r="BB14" i="16"/>
  <c r="Z14" i="16"/>
  <c r="AA14" i="16"/>
  <c r="AB14" i="16"/>
  <c r="AI14" i="16"/>
  <c r="AJ14" i="16"/>
  <c r="AK14" i="16"/>
  <c r="AO14" i="16"/>
  <c r="AP14" i="16"/>
  <c r="AQ14" i="16"/>
  <c r="BK14" i="16"/>
  <c r="R14" i="16"/>
  <c r="S14" i="16"/>
  <c r="T14" i="16"/>
  <c r="K14" i="16"/>
  <c r="L14" i="16"/>
  <c r="M14" i="16"/>
  <c r="AS14" i="16"/>
  <c r="H14" i="16"/>
  <c r="I14" i="16"/>
  <c r="BF14" i="16"/>
  <c r="BG14" i="16"/>
  <c r="BH14" i="16"/>
  <c r="R7" i="16"/>
  <c r="S7" i="16"/>
  <c r="R8" i="16"/>
  <c r="S8" i="16"/>
  <c r="R9" i="16"/>
  <c r="S9" i="16"/>
  <c r="R10" i="16"/>
  <c r="S10" i="16"/>
  <c r="R11" i="16"/>
  <c r="S11" i="16"/>
  <c r="R12" i="16"/>
  <c r="S12" i="16"/>
  <c r="R13" i="16"/>
  <c r="S13" i="16"/>
  <c r="S57" i="16"/>
  <c r="T7" i="16"/>
  <c r="T8" i="16"/>
  <c r="T9" i="16"/>
  <c r="T10" i="16"/>
  <c r="T11" i="16"/>
  <c r="T12" i="16"/>
  <c r="T13" i="16"/>
  <c r="T57" i="16"/>
  <c r="D20" i="12"/>
  <c r="BC7" i="16"/>
  <c r="BD7" i="16"/>
  <c r="BC8" i="16"/>
  <c r="BD8" i="16"/>
  <c r="BC9" i="16"/>
  <c r="BD9" i="16"/>
  <c r="BC10" i="16"/>
  <c r="BD10" i="16"/>
  <c r="BC11" i="16"/>
  <c r="BD11" i="16"/>
  <c r="BC12" i="16"/>
  <c r="BD12" i="16"/>
  <c r="BC13" i="16"/>
  <c r="BD13" i="16"/>
  <c r="BD57" i="16"/>
  <c r="BE7" i="16"/>
  <c r="BE8" i="16"/>
  <c r="BE9" i="16"/>
  <c r="BE10" i="16"/>
  <c r="BE11" i="16"/>
  <c r="BE12" i="16"/>
  <c r="BE13" i="16"/>
  <c r="BE57" i="16"/>
  <c r="D48" i="12"/>
  <c r="AM57" i="16"/>
  <c r="AN57" i="16"/>
  <c r="D36" i="12"/>
  <c r="Z7" i="16"/>
  <c r="AA7" i="16"/>
  <c r="Z8" i="16"/>
  <c r="AA8" i="16"/>
  <c r="Z9" i="16"/>
  <c r="AA9" i="16"/>
  <c r="Z10" i="16"/>
  <c r="AA10" i="16"/>
  <c r="Z11" i="16"/>
  <c r="AA11" i="16"/>
  <c r="Z12" i="16"/>
  <c r="AA12" i="16"/>
  <c r="Z13" i="16"/>
  <c r="AA13" i="16"/>
  <c r="AA57" i="16"/>
  <c r="AB7" i="16"/>
  <c r="AB8" i="16"/>
  <c r="AB9" i="16"/>
  <c r="AB10" i="16"/>
  <c r="AB11" i="16"/>
  <c r="AB12" i="16"/>
  <c r="AB13" i="16"/>
  <c r="AB57" i="16"/>
  <c r="D28" i="12"/>
  <c r="F28" i="12"/>
  <c r="H28" i="12"/>
  <c r="H7" i="16"/>
  <c r="I7" i="16"/>
  <c r="H8" i="16"/>
  <c r="I8" i="16"/>
  <c r="H9" i="16"/>
  <c r="I9" i="16"/>
  <c r="H10" i="16"/>
  <c r="I10" i="16"/>
  <c r="H11" i="16"/>
  <c r="I11" i="16"/>
  <c r="H12" i="16"/>
  <c r="I12" i="16"/>
  <c r="H13" i="16"/>
  <c r="I13" i="16"/>
  <c r="I57" i="16"/>
  <c r="J7" i="16"/>
  <c r="J8" i="16"/>
  <c r="J9" i="16"/>
  <c r="J10" i="16"/>
  <c r="J11" i="16"/>
  <c r="J12" i="16"/>
  <c r="J13" i="16"/>
  <c r="J14" i="16"/>
  <c r="J57" i="16"/>
  <c r="F14" i="12"/>
  <c r="H14" i="12"/>
  <c r="AG57" i="16"/>
  <c r="AH57" i="16"/>
  <c r="D32" i="12"/>
  <c r="D56" i="12"/>
  <c r="F20" i="12"/>
  <c r="H20" i="12"/>
  <c r="AV7" i="16"/>
  <c r="AW7" i="16"/>
  <c r="AV8" i="16"/>
  <c r="AW8" i="16"/>
  <c r="AV9" i="16"/>
  <c r="AW9" i="16"/>
  <c r="AV10" i="16"/>
  <c r="AW10" i="16"/>
  <c r="AV11" i="16"/>
  <c r="AW11" i="16"/>
  <c r="AV12" i="16"/>
  <c r="AW12" i="16"/>
  <c r="AV13" i="16"/>
  <c r="AW13" i="16"/>
  <c r="AW57" i="16"/>
  <c r="D42" i="12"/>
  <c r="F42" i="12"/>
  <c r="H42" i="12"/>
  <c r="AI7" i="16"/>
  <c r="AJ7" i="16"/>
  <c r="AI8" i="16"/>
  <c r="AJ8" i="16"/>
  <c r="AI9" i="16"/>
  <c r="AJ9" i="16"/>
  <c r="AI10" i="16"/>
  <c r="AJ10" i="16"/>
  <c r="AI11" i="16"/>
  <c r="AJ11" i="16"/>
  <c r="AI12" i="16"/>
  <c r="AJ12" i="16"/>
  <c r="AI13" i="16"/>
  <c r="AJ13" i="16"/>
  <c r="AJ57" i="16"/>
  <c r="AK7" i="16"/>
  <c r="AK8" i="16"/>
  <c r="AK9" i="16"/>
  <c r="AK10" i="16"/>
  <c r="AK11" i="16"/>
  <c r="AK12" i="16"/>
  <c r="AK13" i="16"/>
  <c r="AK57" i="16"/>
  <c r="F34" i="12"/>
  <c r="H34" i="12"/>
  <c r="D34" i="12"/>
  <c r="AO7" i="16"/>
  <c r="AP7" i="16"/>
  <c r="AO8" i="16"/>
  <c r="AP8" i="16"/>
  <c r="AO9" i="16"/>
  <c r="AP9" i="16"/>
  <c r="AO10" i="16"/>
  <c r="AP10" i="16"/>
  <c r="AO11" i="16"/>
  <c r="AP11" i="16"/>
  <c r="AO12" i="16"/>
  <c r="AP12" i="16"/>
  <c r="AO13" i="16"/>
  <c r="AP13" i="16"/>
  <c r="AP57" i="16"/>
  <c r="AQ7" i="16"/>
  <c r="AQ8" i="16"/>
  <c r="AQ9" i="16"/>
  <c r="AQ10" i="16"/>
  <c r="AQ11" i="16"/>
  <c r="AQ12" i="16"/>
  <c r="AQ13" i="16"/>
  <c r="AQ57" i="16"/>
  <c r="D38" i="12"/>
  <c r="F38" i="12"/>
  <c r="H38" i="12"/>
  <c r="AX7" i="16"/>
  <c r="AY7" i="16"/>
  <c r="AX8" i="16"/>
  <c r="AY8" i="16"/>
  <c r="AX9" i="16"/>
  <c r="AY9" i="16"/>
  <c r="AX10" i="16"/>
  <c r="AY10" i="16"/>
  <c r="AX11" i="16"/>
  <c r="AY11" i="16"/>
  <c r="AX12" i="16"/>
  <c r="AY12" i="16"/>
  <c r="AX13" i="16"/>
  <c r="AY13" i="16"/>
  <c r="AY57" i="16"/>
  <c r="AZ7" i="16"/>
  <c r="AZ8" i="16"/>
  <c r="AZ9" i="16"/>
  <c r="AZ10" i="16"/>
  <c r="AZ11" i="16"/>
  <c r="AZ12" i="16"/>
  <c r="AZ13" i="16"/>
  <c r="AZ57" i="16"/>
  <c r="F44" i="12"/>
  <c r="H44" i="12"/>
  <c r="D44" i="12"/>
  <c r="W7" i="16"/>
  <c r="X7" i="16"/>
  <c r="W8" i="16"/>
  <c r="X8" i="16"/>
  <c r="W9" i="16"/>
  <c r="X9" i="16"/>
  <c r="W10" i="16"/>
  <c r="X10" i="16"/>
  <c r="W11" i="16"/>
  <c r="X11" i="16"/>
  <c r="W12" i="16"/>
  <c r="X12" i="16"/>
  <c r="W13" i="16"/>
  <c r="X13" i="16"/>
  <c r="X57" i="16"/>
  <c r="Y7" i="16"/>
  <c r="Y8" i="16"/>
  <c r="Y9" i="16"/>
  <c r="Y10" i="16"/>
  <c r="Y11" i="16"/>
  <c r="Y12" i="16"/>
  <c r="Y13" i="16"/>
  <c r="Y57" i="16"/>
  <c r="D26" i="12"/>
  <c r="F48" i="12"/>
  <c r="H48" i="12"/>
  <c r="BA7" i="16"/>
  <c r="BB7" i="16"/>
  <c r="BA8" i="16"/>
  <c r="BB8" i="16"/>
  <c r="BA9" i="16"/>
  <c r="BB9" i="16"/>
  <c r="BA10" i="16"/>
  <c r="BB10" i="16"/>
  <c r="BA11" i="16"/>
  <c r="BB11" i="16"/>
  <c r="BA12" i="16"/>
  <c r="BB12" i="16"/>
  <c r="BA13" i="16"/>
  <c r="BB13" i="16"/>
  <c r="BB57" i="16"/>
  <c r="D46" i="12"/>
  <c r="F46" i="12"/>
  <c r="H46" i="12"/>
  <c r="H54" i="12"/>
  <c r="BF7" i="16"/>
  <c r="BI7" i="16"/>
  <c r="BF8" i="16"/>
  <c r="BI8" i="16"/>
  <c r="BF9" i="16"/>
  <c r="BI9" i="16"/>
  <c r="BF10" i="16"/>
  <c r="BI10" i="16"/>
  <c r="BF11" i="16"/>
  <c r="BI11" i="16"/>
  <c r="BF12" i="16"/>
  <c r="BI12" i="16"/>
  <c r="BF13" i="16"/>
  <c r="BI13" i="16"/>
  <c r="BI14" i="16"/>
  <c r="BI57" i="16"/>
  <c r="D50" i="12"/>
  <c r="F50" i="12"/>
  <c r="H50" i="12"/>
  <c r="AC7" i="16"/>
  <c r="AD7" i="16"/>
  <c r="AC8" i="16"/>
  <c r="AD8" i="16"/>
  <c r="AC9" i="16"/>
  <c r="AD9" i="16"/>
  <c r="AC10" i="16"/>
  <c r="AD10" i="16"/>
  <c r="AC11" i="16"/>
  <c r="AD11" i="16"/>
  <c r="AC12" i="16"/>
  <c r="AD12" i="16"/>
  <c r="AC13" i="16"/>
  <c r="AD13" i="16"/>
  <c r="AD57" i="16"/>
  <c r="AE7" i="16"/>
  <c r="AE8" i="16"/>
  <c r="AE9" i="16"/>
  <c r="AE10" i="16"/>
  <c r="AE11" i="16"/>
  <c r="AE12" i="16"/>
  <c r="AE13" i="16"/>
  <c r="AE57" i="16"/>
  <c r="D30" i="12"/>
  <c r="F32" i="12"/>
  <c r="H32" i="12"/>
  <c r="D18" i="12"/>
  <c r="H18" i="12"/>
  <c r="K7" i="16"/>
  <c r="L7" i="16"/>
  <c r="K8" i="16"/>
  <c r="L8" i="16"/>
  <c r="K9" i="16"/>
  <c r="L9" i="16"/>
  <c r="K10" i="16"/>
  <c r="L10" i="16"/>
  <c r="K11" i="16"/>
  <c r="L11" i="16"/>
  <c r="K12" i="16"/>
  <c r="L12" i="16"/>
  <c r="K13" i="16"/>
  <c r="L13" i="16"/>
  <c r="L57" i="16"/>
  <c r="M7" i="16"/>
  <c r="M8" i="16"/>
  <c r="M9" i="16"/>
  <c r="M10" i="16"/>
  <c r="M11" i="16"/>
  <c r="M12" i="16"/>
  <c r="M13" i="16"/>
  <c r="M57" i="16"/>
  <c r="D16" i="12"/>
  <c r="U7" i="16"/>
  <c r="V7" i="16"/>
  <c r="U8" i="16"/>
  <c r="V8" i="16"/>
  <c r="U9" i="16"/>
  <c r="V9" i="16"/>
  <c r="U10" i="16"/>
  <c r="V10" i="16"/>
  <c r="U11" i="16"/>
  <c r="V11" i="16"/>
  <c r="U12" i="16"/>
  <c r="V12" i="16"/>
  <c r="U13" i="16"/>
  <c r="V13" i="16"/>
  <c r="U14" i="16"/>
  <c r="V14" i="16"/>
  <c r="V57" i="16"/>
  <c r="D22" i="12"/>
  <c r="F22" i="12"/>
  <c r="H22" i="12"/>
  <c r="F30" i="12"/>
  <c r="H30" i="12"/>
  <c r="D14" i="12"/>
  <c r="BK7" i="16"/>
  <c r="BK8" i="16"/>
  <c r="BK9" i="16"/>
  <c r="BK10" i="16"/>
  <c r="BK11" i="16"/>
  <c r="BK12" i="16"/>
  <c r="BK13" i="16"/>
  <c r="BK57" i="16"/>
  <c r="D52" i="12"/>
  <c r="D2" i="12"/>
  <c r="E11" i="16"/>
  <c r="K2" i="10"/>
  <c r="F16" i="12"/>
  <c r="H16" i="12"/>
  <c r="H40" i="12"/>
  <c r="F52" i="12"/>
  <c r="H52" i="12"/>
  <c r="F26" i="12"/>
  <c r="H26" i="12"/>
  <c r="F36" i="12"/>
  <c r="H36" i="12"/>
  <c r="AU7" i="16"/>
  <c r="AS7" i="16"/>
  <c r="BG7" i="16"/>
  <c r="BH7" i="16"/>
  <c r="R41" i="10"/>
  <c r="Q26" i="10"/>
  <c r="Q17" i="10"/>
  <c r="S17" i="10"/>
  <c r="N17" i="10"/>
  <c r="U17" i="10"/>
  <c r="I18" i="10"/>
  <c r="I17" i="10"/>
  <c r="R18" i="10"/>
  <c r="G17" i="10"/>
  <c r="L24" i="10"/>
  <c r="K24" i="10"/>
  <c r="H24" i="10"/>
  <c r="D24" i="10"/>
  <c r="P24" i="10"/>
  <c r="F24" i="10"/>
  <c r="U24" i="10"/>
  <c r="M24" i="10"/>
  <c r="T24" i="10"/>
  <c r="S24" i="10"/>
  <c r="O24" i="10"/>
  <c r="Q24" i="10"/>
  <c r="N24" i="10"/>
  <c r="J24" i="10"/>
  <c r="G24" i="10"/>
  <c r="R24" i="10"/>
  <c r="I24" i="10"/>
  <c r="K46" i="10"/>
  <c r="M46" i="10"/>
  <c r="O46" i="10"/>
  <c r="L46" i="10"/>
  <c r="F46" i="10"/>
  <c r="T46" i="10"/>
  <c r="Q46" i="10"/>
  <c r="R46" i="10"/>
  <c r="P46" i="10"/>
  <c r="N46" i="10"/>
  <c r="U46" i="10"/>
  <c r="S46" i="10"/>
  <c r="H46" i="10"/>
  <c r="J46" i="10"/>
  <c r="G46" i="10"/>
  <c r="D46" i="10"/>
  <c r="I46" i="10"/>
  <c r="U22" i="10"/>
  <c r="S22" i="10"/>
  <c r="D22" i="10"/>
  <c r="P22" i="10"/>
  <c r="N22" i="10"/>
  <c r="L22" i="10"/>
  <c r="M22" i="10"/>
  <c r="J22" i="10"/>
  <c r="K22" i="10"/>
  <c r="H22" i="10"/>
  <c r="R22" i="10"/>
  <c r="O22" i="10"/>
  <c r="I22" i="10"/>
  <c r="Q22" i="10"/>
  <c r="T22" i="10"/>
  <c r="F22" i="10"/>
  <c r="G22" i="10"/>
  <c r="R45" i="10"/>
  <c r="G45" i="10"/>
  <c r="P45" i="10"/>
  <c r="S45" i="10"/>
  <c r="J45" i="10"/>
  <c r="K45" i="10"/>
  <c r="I45" i="10"/>
  <c r="N45" i="10"/>
  <c r="T45" i="10"/>
  <c r="F45" i="10"/>
  <c r="Q45" i="10"/>
  <c r="M45" i="10"/>
  <c r="L45" i="10"/>
  <c r="U45" i="10"/>
  <c r="H45" i="10"/>
  <c r="O45" i="10"/>
  <c r="D45" i="10"/>
  <c r="H42" i="10"/>
  <c r="N42" i="10"/>
  <c r="O42" i="10"/>
  <c r="T42" i="10"/>
  <c r="J42" i="10"/>
  <c r="R42" i="10"/>
  <c r="F42" i="10"/>
  <c r="K42" i="10"/>
  <c r="Q42" i="10"/>
  <c r="M42" i="10"/>
  <c r="U42" i="10"/>
  <c r="D42" i="10"/>
  <c r="G42" i="10"/>
  <c r="P42" i="10"/>
  <c r="I42" i="10"/>
  <c r="L42" i="10"/>
  <c r="S42" i="10"/>
  <c r="F47" i="10"/>
  <c r="P47" i="10"/>
  <c r="D47" i="10"/>
  <c r="O47" i="10"/>
  <c r="K47" i="10"/>
  <c r="N47" i="10"/>
  <c r="M47" i="10"/>
  <c r="S47" i="10"/>
  <c r="Q47" i="10"/>
  <c r="R47" i="10"/>
  <c r="U47" i="10"/>
  <c r="I47" i="10"/>
  <c r="H47" i="10"/>
  <c r="T47" i="10"/>
  <c r="L47" i="10"/>
  <c r="J47" i="10"/>
  <c r="G47" i="10"/>
  <c r="S23" i="10"/>
  <c r="K23" i="10"/>
  <c r="I23" i="10"/>
  <c r="M23" i="10"/>
  <c r="Q23" i="10"/>
  <c r="O23" i="10"/>
  <c r="J23" i="10"/>
  <c r="D23" i="10"/>
  <c r="H23" i="10"/>
  <c r="T23" i="10"/>
  <c r="G23" i="10"/>
  <c r="P23" i="10"/>
  <c r="N23" i="10"/>
  <c r="L23" i="10"/>
  <c r="F23" i="10"/>
  <c r="U23" i="10"/>
  <c r="R23" i="10"/>
  <c r="P25" i="10"/>
  <c r="F25" i="10"/>
  <c r="N25" i="10"/>
  <c r="L25" i="10"/>
  <c r="U25" i="10"/>
  <c r="S25" i="10"/>
  <c r="D25" i="10"/>
  <c r="J25" i="10"/>
  <c r="G25" i="10"/>
  <c r="H25" i="10"/>
  <c r="T25" i="10"/>
  <c r="R25" i="10"/>
  <c r="O25" i="10"/>
  <c r="Q25" i="10"/>
  <c r="M25" i="10"/>
  <c r="K25" i="10"/>
  <c r="I25" i="10"/>
  <c r="H38" i="10"/>
  <c r="R38" i="10"/>
  <c r="I38" i="10"/>
  <c r="U38" i="10"/>
  <c r="S38" i="10"/>
  <c r="T38" i="10"/>
  <c r="P38" i="10"/>
  <c r="D38" i="10"/>
  <c r="K38" i="10"/>
  <c r="N38" i="10"/>
  <c r="L38" i="10"/>
  <c r="J38" i="10"/>
  <c r="F38" i="10"/>
  <c r="Q38" i="10"/>
  <c r="G38" i="10"/>
  <c r="M38" i="10"/>
  <c r="O38" i="10"/>
  <c r="P37" i="10"/>
  <c r="F37" i="10"/>
  <c r="R37" i="10"/>
  <c r="I37" i="10"/>
  <c r="S37" i="10"/>
  <c r="Q37" i="10"/>
  <c r="O37" i="10"/>
  <c r="J37" i="10"/>
  <c r="N37" i="10"/>
  <c r="K37" i="10"/>
  <c r="U37" i="10"/>
  <c r="D37" i="10"/>
  <c r="T37" i="10"/>
  <c r="H37" i="10"/>
  <c r="G37" i="10"/>
  <c r="L37" i="10"/>
  <c r="M37" i="10"/>
  <c r="U56" i="10"/>
  <c r="O56" i="10"/>
  <c r="I56" i="10"/>
  <c r="T56" i="10"/>
  <c r="K56" i="10"/>
  <c r="F56" i="10"/>
  <c r="N56" i="10"/>
  <c r="Q56" i="10"/>
  <c r="S56" i="10"/>
  <c r="P56" i="10"/>
  <c r="G56" i="10"/>
  <c r="M56" i="10"/>
  <c r="J56" i="10"/>
  <c r="L56" i="10"/>
  <c r="H56" i="10"/>
  <c r="R56" i="10"/>
  <c r="D56" i="10"/>
  <c r="M55" i="10"/>
  <c r="O55" i="10"/>
  <c r="R55" i="10"/>
  <c r="N55" i="10"/>
  <c r="F55" i="10"/>
  <c r="U55" i="10"/>
  <c r="P55" i="10"/>
  <c r="I55" i="10"/>
  <c r="T55" i="10"/>
  <c r="K55" i="10"/>
  <c r="D55" i="10"/>
  <c r="S55" i="10"/>
  <c r="Q55" i="10"/>
  <c r="G55" i="10"/>
  <c r="J55" i="10"/>
  <c r="H55" i="10"/>
  <c r="L55" i="10"/>
  <c r="P35" i="10"/>
  <c r="U35" i="10"/>
  <c r="M35" i="10"/>
  <c r="J35" i="10"/>
  <c r="Q35" i="10"/>
  <c r="H35" i="10"/>
  <c r="O35" i="10"/>
  <c r="R35" i="10"/>
  <c r="G35" i="10"/>
  <c r="I35" i="10"/>
  <c r="K35" i="10"/>
  <c r="F35" i="10"/>
  <c r="L35" i="10"/>
  <c r="N35" i="10"/>
  <c r="S35" i="10"/>
  <c r="T35" i="10"/>
  <c r="D35" i="10"/>
  <c r="M54" i="10"/>
  <c r="Q54" i="10"/>
  <c r="G54" i="10"/>
  <c r="L54" i="10"/>
  <c r="J54" i="10"/>
  <c r="U54" i="10"/>
  <c r="S54" i="10"/>
  <c r="H54" i="10"/>
  <c r="F54" i="10"/>
  <c r="N54" i="10"/>
  <c r="I54" i="10"/>
  <c r="T54" i="10"/>
  <c r="O54" i="10"/>
  <c r="R54" i="10"/>
  <c r="P54" i="10"/>
  <c r="K54" i="10"/>
  <c r="D54" i="10"/>
  <c r="T34" i="10"/>
  <c r="U34" i="10"/>
  <c r="N34" i="10"/>
  <c r="O34" i="10"/>
  <c r="K34" i="10"/>
  <c r="J34" i="10"/>
  <c r="R34" i="10"/>
  <c r="I34" i="10"/>
  <c r="P34" i="10"/>
  <c r="D34" i="10"/>
  <c r="L34" i="10"/>
  <c r="H34" i="10"/>
  <c r="M34" i="10"/>
  <c r="S34" i="10"/>
  <c r="Q34" i="10"/>
  <c r="F34" i="10"/>
  <c r="G34" i="10"/>
  <c r="K53" i="10"/>
  <c r="F53" i="10"/>
  <c r="H53" i="10"/>
  <c r="Q53" i="10"/>
  <c r="G53" i="10"/>
  <c r="O53" i="10"/>
  <c r="M53" i="10"/>
  <c r="T53" i="10"/>
  <c r="I53" i="10"/>
  <c r="R53" i="10"/>
  <c r="D53" i="10"/>
  <c r="N53" i="10"/>
  <c r="U53" i="10"/>
  <c r="S53" i="10"/>
  <c r="J53" i="10"/>
  <c r="P53" i="10"/>
  <c r="L53" i="10"/>
  <c r="H52" i="10"/>
  <c r="I52" i="10"/>
  <c r="G52" i="10"/>
  <c r="S52" i="10"/>
  <c r="Q52" i="10"/>
  <c r="N52" i="10"/>
  <c r="D52" i="10"/>
  <c r="J52" i="10"/>
  <c r="L52" i="10"/>
  <c r="T52" i="10"/>
  <c r="M52" i="10"/>
  <c r="U52" i="10"/>
  <c r="R52" i="10"/>
  <c r="K52" i="10"/>
  <c r="P52" i="10"/>
  <c r="F52" i="10"/>
  <c r="O52" i="10"/>
  <c r="P50" i="10"/>
  <c r="I50" i="10"/>
  <c r="O50" i="10"/>
  <c r="N50" i="10"/>
  <c r="L50" i="10"/>
  <c r="J50" i="10"/>
  <c r="M50" i="10"/>
  <c r="Q50" i="10"/>
  <c r="T50" i="10"/>
  <c r="D50" i="10"/>
  <c r="H50" i="10"/>
  <c r="S50" i="10"/>
  <c r="G50" i="10"/>
  <c r="K50" i="10"/>
  <c r="U50" i="10"/>
  <c r="R50" i="10"/>
  <c r="F50" i="10"/>
  <c r="S30" i="10"/>
  <c r="U30" i="10"/>
  <c r="G30" i="10"/>
  <c r="I30" i="10"/>
  <c r="K30" i="10"/>
  <c r="H30" i="10"/>
  <c r="T30" i="10"/>
  <c r="F30" i="10"/>
  <c r="L30" i="10"/>
  <c r="Q30" i="10"/>
  <c r="M30" i="10"/>
  <c r="O30" i="10"/>
  <c r="J30" i="10"/>
  <c r="D30" i="10"/>
  <c r="R30" i="10"/>
  <c r="P30" i="10"/>
  <c r="N30" i="10"/>
  <c r="I49" i="10"/>
  <c r="O49" i="10"/>
  <c r="H49" i="10"/>
  <c r="D49" i="10"/>
  <c r="U49" i="10"/>
  <c r="P49" i="10"/>
  <c r="T49" i="10"/>
  <c r="G49" i="10"/>
  <c r="R49" i="10"/>
  <c r="N49" i="10"/>
  <c r="L49" i="10"/>
  <c r="F49" i="10"/>
  <c r="J49" i="10"/>
  <c r="M49" i="10"/>
  <c r="S49" i="10"/>
  <c r="Q49" i="10"/>
  <c r="K49" i="10"/>
  <c r="L28" i="10"/>
  <c r="G28" i="10"/>
  <c r="N28" i="10"/>
  <c r="P28" i="10"/>
  <c r="H28" i="10"/>
  <c r="R28" i="10"/>
  <c r="K28" i="10"/>
  <c r="M28" i="10"/>
  <c r="J28" i="10"/>
  <c r="I28" i="10"/>
  <c r="Q28" i="10"/>
  <c r="O28" i="10"/>
  <c r="F28" i="10"/>
  <c r="T28" i="10"/>
  <c r="D28" i="10"/>
  <c r="U28" i="10"/>
  <c r="S28" i="10"/>
  <c r="N31" i="10"/>
  <c r="J26" i="10"/>
  <c r="T21" i="10"/>
  <c r="I31" i="10"/>
  <c r="N26" i="10"/>
  <c r="J41" i="10"/>
  <c r="F21" i="10"/>
  <c r="M17" i="10"/>
  <c r="P31" i="10"/>
  <c r="P26" i="10"/>
  <c r="Q41" i="10"/>
  <c r="G21" i="10"/>
  <c r="F17" i="10"/>
  <c r="T18" i="10"/>
  <c r="M21" i="10"/>
  <c r="U26" i="10"/>
  <c r="I41" i="10"/>
  <c r="R21" i="10"/>
  <c r="F31" i="10"/>
  <c r="T31" i="10"/>
  <c r="L26" i="10"/>
  <c r="G41" i="10"/>
  <c r="H21" i="10"/>
  <c r="H18" i="10"/>
  <c r="U21" i="10"/>
  <c r="D31" i="10"/>
  <c r="K26" i="10"/>
  <c r="F41" i="10"/>
  <c r="N21" i="10"/>
  <c r="D17" i="10"/>
  <c r="F18" i="10"/>
  <c r="L31" i="10"/>
  <c r="I26" i="10"/>
  <c r="M41" i="10"/>
  <c r="P21" i="10"/>
  <c r="L17" i="10"/>
  <c r="M18" i="10"/>
  <c r="S26" i="10"/>
  <c r="R31" i="10"/>
  <c r="G26" i="10"/>
  <c r="S41" i="10"/>
  <c r="D21" i="10"/>
  <c r="P17" i="10"/>
  <c r="O18" i="10"/>
  <c r="O31" i="10"/>
  <c r="H26" i="10"/>
  <c r="U41" i="10"/>
  <c r="O21" i="10"/>
  <c r="Q18" i="10"/>
  <c r="J21" i="10"/>
  <c r="Q31" i="10"/>
  <c r="M26" i="10"/>
  <c r="D41" i="10"/>
  <c r="K21" i="10"/>
  <c r="S18" i="10"/>
  <c r="S31" i="10"/>
  <c r="O26" i="10"/>
  <c r="T41" i="10"/>
  <c r="L21" i="10"/>
  <c r="U18" i="10"/>
  <c r="K31" i="10"/>
  <c r="F26" i="10"/>
  <c r="H41" i="10"/>
  <c r="I21" i="10"/>
  <c r="L18" i="10"/>
  <c r="H31" i="10"/>
  <c r="R26" i="10"/>
  <c r="O41" i="10"/>
  <c r="J17" i="10"/>
  <c r="N18" i="10"/>
  <c r="J31" i="10"/>
  <c r="T26" i="10"/>
  <c r="N41" i="10"/>
  <c r="K17" i="10"/>
  <c r="P18" i="10"/>
  <c r="M31" i="10"/>
  <c r="L41" i="10"/>
  <c r="H17" i="10"/>
  <c r="G18" i="10"/>
  <c r="U31" i="10"/>
  <c r="P41" i="10"/>
  <c r="Q21" i="10"/>
  <c r="R17" i="10"/>
  <c r="D18" i="10"/>
  <c r="T17" i="10"/>
  <c r="O51" i="10"/>
  <c r="J27" i="10"/>
  <c r="S51" i="10"/>
  <c r="O48" i="10"/>
  <c r="F36" i="10"/>
  <c r="J58" i="10"/>
  <c r="U29" i="10"/>
  <c r="K44" i="10"/>
  <c r="I48" i="10"/>
  <c r="J39" i="10"/>
  <c r="P58" i="10"/>
  <c r="F32" i="10"/>
  <c r="S29" i="10"/>
  <c r="D57" i="10"/>
  <c r="D51" i="10"/>
  <c r="I57" i="10"/>
  <c r="J33" i="10"/>
  <c r="K33" i="10"/>
  <c r="O27" i="10"/>
  <c r="R48" i="10"/>
  <c r="Q27" i="10"/>
  <c r="D44" i="10"/>
  <c r="U51" i="10"/>
  <c r="Q48" i="10"/>
  <c r="Q39" i="10"/>
  <c r="K58" i="10"/>
  <c r="I32" i="10"/>
  <c r="L29" i="10"/>
  <c r="I33" i="10"/>
  <c r="J29" i="10"/>
  <c r="Q36" i="10"/>
  <c r="D33" i="10"/>
  <c r="H33" i="10"/>
  <c r="I51" i="10"/>
  <c r="K36" i="10"/>
  <c r="G58" i="10"/>
  <c r="T36" i="10"/>
  <c r="F57" i="10"/>
  <c r="D27" i="10"/>
  <c r="N57" i="10"/>
  <c r="T44" i="10"/>
  <c r="P51" i="10"/>
  <c r="S48" i="10"/>
  <c r="S39" i="10"/>
  <c r="F58" i="10"/>
  <c r="T32" i="10"/>
  <c r="N29" i="10"/>
  <c r="O33" i="10"/>
  <c r="F51" i="10"/>
  <c r="D48" i="10"/>
  <c r="G48" i="10"/>
  <c r="N39" i="10"/>
  <c r="H58" i="10"/>
  <c r="R29" i="10"/>
  <c r="H48" i="10"/>
  <c r="I44" i="10"/>
  <c r="D29" i="10"/>
  <c r="M44" i="10"/>
  <c r="D58" i="10"/>
  <c r="I29" i="10"/>
  <c r="M57" i="10"/>
  <c r="L44" i="10"/>
  <c r="T51" i="10"/>
  <c r="K48" i="10"/>
  <c r="F39" i="10"/>
  <c r="F33" i="10"/>
  <c r="Q32" i="10"/>
  <c r="K29" i="10"/>
  <c r="G32" i="10"/>
  <c r="L39" i="10"/>
  <c r="F48" i="10"/>
  <c r="I58" i="10"/>
  <c r="G39" i="10"/>
  <c r="P27" i="10"/>
  <c r="R27" i="10"/>
  <c r="R57" i="10"/>
  <c r="R44" i="10"/>
  <c r="N51" i="10"/>
  <c r="H36" i="10"/>
  <c r="D39" i="10"/>
  <c r="L33" i="10"/>
  <c r="K32" i="10"/>
  <c r="H29" i="10"/>
  <c r="O57" i="10"/>
  <c r="M51" i="10"/>
  <c r="U44" i="10"/>
  <c r="G44" i="10"/>
  <c r="P29" i="10"/>
  <c r="F27" i="10"/>
  <c r="L57" i="10"/>
  <c r="O44" i="10"/>
  <c r="P36" i="10"/>
  <c r="R39" i="10"/>
  <c r="L32" i="10"/>
  <c r="I27" i="10"/>
  <c r="Q57" i="10"/>
  <c r="P44" i="10"/>
  <c r="J51" i="10"/>
  <c r="L36" i="10"/>
  <c r="T39" i="10"/>
  <c r="O58" i="10"/>
  <c r="P33" i="10"/>
  <c r="N32" i="10"/>
  <c r="U27" i="10"/>
  <c r="S57" i="10"/>
  <c r="F44" i="10"/>
  <c r="K51" i="10"/>
  <c r="N48" i="10"/>
  <c r="G36" i="10"/>
  <c r="O39" i="10"/>
  <c r="S58" i="10"/>
  <c r="S33" i="10"/>
  <c r="H32" i="10"/>
  <c r="N27" i="10"/>
  <c r="U57" i="10"/>
  <c r="Q44" i="10"/>
  <c r="G51" i="10"/>
  <c r="T48" i="10"/>
  <c r="N36" i="10"/>
  <c r="K39" i="10"/>
  <c r="L58" i="10"/>
  <c r="U33" i="10"/>
  <c r="O32" i="10"/>
  <c r="D36" i="10"/>
  <c r="U48" i="10"/>
  <c r="L51" i="10"/>
  <c r="N33" i="10"/>
  <c r="G29" i="10"/>
  <c r="G27" i="10"/>
  <c r="P57" i="10"/>
  <c r="J44" i="10"/>
  <c r="R51" i="10"/>
  <c r="L48" i="10"/>
  <c r="O36" i="10"/>
  <c r="I39" i="10"/>
  <c r="N58" i="10"/>
  <c r="M33" i="10"/>
  <c r="S32" i="10"/>
  <c r="O29" i="10"/>
  <c r="J18" i="10"/>
  <c r="H51" i="10"/>
  <c r="M39" i="10"/>
  <c r="R58" i="10"/>
  <c r="G57" i="10"/>
  <c r="J36" i="10"/>
  <c r="T58" i="10"/>
  <c r="L27" i="10"/>
  <c r="K27" i="10"/>
  <c r="N44" i="10"/>
  <c r="T29" i="10"/>
  <c r="U39" i="10"/>
  <c r="J57" i="10"/>
  <c r="S44" i="10"/>
  <c r="R36" i="10"/>
  <c r="Q58" i="10"/>
  <c r="F29" i="10"/>
  <c r="K57" i="10"/>
  <c r="J48" i="10"/>
  <c r="U58" i="10"/>
  <c r="M29" i="10"/>
  <c r="H57" i="10"/>
  <c r="M36" i="10"/>
  <c r="P39" i="10"/>
  <c r="H27" i="10"/>
  <c r="I36" i="10"/>
  <c r="M27" i="10"/>
  <c r="P48" i="10"/>
  <c r="S27" i="10"/>
  <c r="S36" i="10"/>
  <c r="G40" i="10"/>
  <c r="K40" i="10"/>
  <c r="T33" i="10"/>
  <c r="U32" i="10"/>
  <c r="R40" i="10"/>
  <c r="F40" i="10"/>
  <c r="I40" i="10"/>
  <c r="P32" i="10"/>
  <c r="N40" i="10"/>
  <c r="D32" i="10"/>
  <c r="S40" i="10"/>
  <c r="U40" i="10"/>
  <c r="Q33" i="10"/>
  <c r="D40" i="10"/>
  <c r="T40" i="10"/>
  <c r="L40" i="10"/>
  <c r="J32" i="10"/>
  <c r="P40" i="10"/>
  <c r="J40" i="10"/>
  <c r="R33" i="10"/>
  <c r="M32" i="10"/>
  <c r="M40" i="10"/>
  <c r="O40" i="10"/>
  <c r="H40" i="10"/>
  <c r="C39" i="10"/>
  <c r="C24" i="10"/>
  <c r="C51" i="10"/>
  <c r="C46" i="10"/>
  <c r="C32" i="10"/>
  <c r="C57" i="10"/>
  <c r="C42" i="10"/>
  <c r="C38" i="10"/>
  <c r="C17" i="10"/>
  <c r="C47" i="10"/>
  <c r="C44" i="10"/>
  <c r="C26" i="10"/>
  <c r="C52" i="10"/>
  <c r="C36" i="10"/>
  <c r="C29" i="10"/>
  <c r="C48" i="10"/>
  <c r="C37" i="10"/>
  <c r="C41" i="10"/>
  <c r="C50" i="10"/>
  <c r="C34" i="10"/>
  <c r="C20" i="10"/>
  <c r="C45" i="10"/>
  <c r="C40" i="10"/>
  <c r="C58" i="10"/>
  <c r="C43" i="10"/>
  <c r="C25" i="10"/>
  <c r="C55" i="10"/>
  <c r="C54" i="10"/>
  <c r="C56" i="10"/>
  <c r="C30" i="10"/>
  <c r="C27" i="10"/>
  <c r="C19" i="10"/>
  <c r="C31" i="10"/>
  <c r="C18" i="10"/>
  <c r="C53" i="10"/>
  <c r="C35" i="10"/>
  <c r="C49" i="10"/>
  <c r="C23" i="10"/>
  <c r="C28" i="10"/>
  <c r="C22" i="10"/>
  <c r="C33" i="10"/>
  <c r="C21" i="10"/>
  <c r="K43" i="10"/>
  <c r="U43" i="10"/>
  <c r="S43" i="10"/>
  <c r="G43" i="10"/>
  <c r="F43" i="10"/>
  <c r="H43" i="10"/>
  <c r="D43" i="10"/>
  <c r="I43" i="10"/>
  <c r="N43" i="10"/>
  <c r="L43" i="10"/>
  <c r="T43" i="10"/>
  <c r="P43" i="10"/>
  <c r="M43" i="10"/>
  <c r="R43" i="10"/>
  <c r="Q43" i="10"/>
  <c r="O43" i="10"/>
  <c r="J43" i="10"/>
  <c r="AS8" i="16"/>
  <c r="BG8" i="16"/>
  <c r="BH8" i="16"/>
  <c r="AU8" i="16"/>
  <c r="AS9" i="16"/>
  <c r="AU9" i="16"/>
  <c r="BG9" i="16"/>
  <c r="BH9" i="16"/>
  <c r="AU10" i="16"/>
  <c r="AS10" i="16"/>
  <c r="BG10" i="16"/>
  <c r="BH10" i="16"/>
  <c r="BQ14" i="16"/>
  <c r="K16" i="10"/>
  <c r="AS11" i="16"/>
  <c r="BG11" i="16"/>
  <c r="BH11" i="16"/>
  <c r="U16" i="10"/>
  <c r="S16" i="10"/>
  <c r="Q16" i="10"/>
  <c r="O16" i="10"/>
  <c r="M16" i="10"/>
  <c r="J16" i="10"/>
  <c r="N16" i="10"/>
  <c r="R16" i="10"/>
  <c r="T16" i="10"/>
  <c r="L16" i="10"/>
  <c r="P16" i="10"/>
  <c r="I16" i="10"/>
  <c r="G16" i="10"/>
  <c r="H16" i="10"/>
  <c r="F16" i="10"/>
  <c r="C16" i="10"/>
  <c r="D16" i="10"/>
  <c r="AU11" i="16"/>
  <c r="AS12" i="16"/>
  <c r="AU12" i="16"/>
  <c r="BG12" i="16"/>
  <c r="BH12" i="16"/>
  <c r="AS13" i="16"/>
  <c r="AU13" i="16"/>
  <c r="AU57" i="16"/>
  <c r="BG13" i="16"/>
  <c r="BH13" i="16"/>
  <c r="BQ11" i="16"/>
  <c r="K13" i="10"/>
  <c r="BQ8" i="16"/>
  <c r="K10" i="10"/>
  <c r="BQ10" i="16"/>
  <c r="K12" i="10"/>
  <c r="BQ9" i="16"/>
  <c r="K11" i="10"/>
  <c r="BQ12" i="16"/>
  <c r="K14" i="10"/>
  <c r="U11" i="10"/>
  <c r="S11" i="10"/>
  <c r="Q11" i="10"/>
  <c r="O11" i="10"/>
  <c r="M11" i="10"/>
  <c r="J11" i="10"/>
  <c r="L11" i="10"/>
  <c r="T11" i="10"/>
  <c r="R11" i="10"/>
  <c r="P11" i="10"/>
  <c r="N11" i="10"/>
  <c r="I11" i="10"/>
  <c r="G11" i="10"/>
  <c r="H11" i="10"/>
  <c r="F11" i="10"/>
  <c r="U12" i="10"/>
  <c r="S12" i="10"/>
  <c r="Q12" i="10"/>
  <c r="O12" i="10"/>
  <c r="M12" i="10"/>
  <c r="J12" i="10"/>
  <c r="P12" i="10"/>
  <c r="R12" i="10"/>
  <c r="N12" i="10"/>
  <c r="T12" i="10"/>
  <c r="L12" i="10"/>
  <c r="I12" i="10"/>
  <c r="G12" i="10"/>
  <c r="H12" i="10"/>
  <c r="F12" i="10"/>
  <c r="U14" i="10"/>
  <c r="P14" i="10"/>
  <c r="L14" i="10"/>
  <c r="T14" i="10"/>
  <c r="N14" i="10"/>
  <c r="R14" i="10"/>
  <c r="Q14" i="10"/>
  <c r="M14" i="10"/>
  <c r="S14" i="10"/>
  <c r="O14" i="10"/>
  <c r="J14" i="10"/>
  <c r="G14" i="10"/>
  <c r="I14" i="10"/>
  <c r="H14" i="10"/>
  <c r="F14" i="10"/>
  <c r="U10" i="10"/>
  <c r="S10" i="10"/>
  <c r="T10" i="10"/>
  <c r="R10" i="10"/>
  <c r="P10" i="10"/>
  <c r="N10" i="10"/>
  <c r="L10" i="10"/>
  <c r="Q10" i="10"/>
  <c r="M10" i="10"/>
  <c r="O10" i="10"/>
  <c r="J10" i="10"/>
  <c r="I10" i="10"/>
  <c r="G10" i="10"/>
  <c r="H10" i="10"/>
  <c r="F10" i="10"/>
  <c r="U13" i="10"/>
  <c r="S13" i="10"/>
  <c r="Q13" i="10"/>
  <c r="O13" i="10"/>
  <c r="M13" i="10"/>
  <c r="J13" i="10"/>
  <c r="T13" i="10"/>
  <c r="R13" i="10"/>
  <c r="P13" i="10"/>
  <c r="N13" i="10"/>
  <c r="L13" i="10"/>
  <c r="I13" i="10"/>
  <c r="G13" i="10"/>
  <c r="H13" i="10"/>
  <c r="F13" i="10"/>
  <c r="C14" i="10"/>
  <c r="D14" i="10"/>
  <c r="C11" i="10"/>
  <c r="D11" i="10"/>
  <c r="C12" i="10"/>
  <c r="D12" i="10"/>
  <c r="D10" i="10"/>
  <c r="C10" i="10"/>
  <c r="C13" i="10"/>
  <c r="D13" i="10"/>
  <c r="BQ7" i="16"/>
  <c r="K9" i="10"/>
  <c r="BQ13" i="16"/>
  <c r="K15" i="10"/>
  <c r="D3" i="10"/>
  <c r="D4" i="10"/>
  <c r="U15" i="10"/>
  <c r="S15" i="10"/>
  <c r="Q15" i="10"/>
  <c r="O15" i="10"/>
  <c r="M15" i="10"/>
  <c r="J15" i="10"/>
  <c r="T15" i="10"/>
  <c r="R15" i="10"/>
  <c r="P15" i="10"/>
  <c r="N15" i="10"/>
  <c r="L15" i="10"/>
  <c r="I15" i="10"/>
  <c r="G15" i="10"/>
  <c r="F15" i="10"/>
  <c r="H15" i="10"/>
  <c r="U9" i="10"/>
  <c r="S9" i="10"/>
  <c r="Q9" i="10"/>
  <c r="O9" i="10"/>
  <c r="M9" i="10"/>
  <c r="J9" i="10"/>
  <c r="T9" i="10"/>
  <c r="R9" i="10"/>
  <c r="P9" i="10"/>
  <c r="L9" i="10"/>
  <c r="N9" i="10"/>
  <c r="F9" i="10"/>
  <c r="I9" i="10"/>
  <c r="G9" i="10"/>
  <c r="H9" i="10"/>
  <c r="C15" i="10"/>
  <c r="D15" i="10"/>
  <c r="C9" i="10"/>
  <c r="D9" i="10"/>
</calcChain>
</file>

<file path=xl/sharedStrings.xml><?xml version="1.0" encoding="utf-8"?>
<sst xmlns="http://schemas.openxmlformats.org/spreadsheetml/2006/main" count="5007" uniqueCount="4762">
  <si>
    <t>申請台数</t>
    <rPh sb="0" eb="2">
      <t>シンセイ</t>
    </rPh>
    <rPh sb="2" eb="4">
      <t>ダイスウ</t>
    </rPh>
    <phoneticPr fontId="5"/>
  </si>
  <si>
    <t>備考</t>
    <rPh sb="0" eb="2">
      <t>ビコウ</t>
    </rPh>
    <phoneticPr fontId="5"/>
  </si>
  <si>
    <t>種別</t>
    <rPh sb="0" eb="2">
      <t>シュベツ</t>
    </rPh>
    <phoneticPr fontId="5"/>
  </si>
  <si>
    <t>用途</t>
    <rPh sb="0" eb="2">
      <t>ヨウト</t>
    </rPh>
    <phoneticPr fontId="5"/>
  </si>
  <si>
    <t>車体形状</t>
    <rPh sb="0" eb="2">
      <t>シャタイ</t>
    </rPh>
    <rPh sb="2" eb="4">
      <t>ケイジョウ</t>
    </rPh>
    <phoneticPr fontId="3"/>
  </si>
  <si>
    <t>型式</t>
    <rPh sb="0" eb="2">
      <t>カタシキ</t>
    </rPh>
    <phoneticPr fontId="3"/>
  </si>
  <si>
    <t>燃料の種類</t>
    <rPh sb="0" eb="2">
      <t>ネンリョウ</t>
    </rPh>
    <rPh sb="3" eb="5">
      <t>シュルイ</t>
    </rPh>
    <phoneticPr fontId="3"/>
  </si>
  <si>
    <t>使用者の氏名又は名称</t>
    <rPh sb="0" eb="3">
      <t>シヨウシャ</t>
    </rPh>
    <rPh sb="4" eb="6">
      <t>シメイ</t>
    </rPh>
    <rPh sb="6" eb="7">
      <t>マタ</t>
    </rPh>
    <rPh sb="8" eb="10">
      <t>メイショウ</t>
    </rPh>
    <phoneticPr fontId="3"/>
  </si>
  <si>
    <t>番号</t>
    <rPh sb="0" eb="2">
      <t>トリツケ</t>
    </rPh>
    <phoneticPr fontId="5"/>
  </si>
  <si>
    <t>自家用・事業用の別</t>
    <rPh sb="0" eb="3">
      <t>ジカヨウ</t>
    </rPh>
    <rPh sb="4" eb="7">
      <t>ジギョウヨウ</t>
    </rPh>
    <rPh sb="8" eb="9">
      <t>ベツ</t>
    </rPh>
    <phoneticPr fontId="5"/>
  </si>
  <si>
    <t>車名</t>
    <rPh sb="0" eb="2">
      <t>シャメイ</t>
    </rPh>
    <phoneticPr fontId="5"/>
  </si>
  <si>
    <t>車台番号</t>
    <rPh sb="0" eb="2">
      <t>シャダイ</t>
    </rPh>
    <rPh sb="2" eb="4">
      <t>バンゴウ</t>
    </rPh>
    <phoneticPr fontId="3"/>
  </si>
  <si>
    <t>交付決定番号</t>
    <rPh sb="0" eb="4">
      <t>コウフケッテイ</t>
    </rPh>
    <rPh sb="4" eb="6">
      <t>バンゴウ</t>
    </rPh>
    <phoneticPr fontId="5"/>
  </si>
  <si>
    <t>事業用</t>
  </si>
  <si>
    <t>軽油</t>
  </si>
  <si>
    <t>ガソリン</t>
  </si>
  <si>
    <t>CNG</t>
  </si>
  <si>
    <t>LPG</t>
  </si>
  <si>
    <t>キャブオーバ</t>
  </si>
  <si>
    <t>トラック事業者名</t>
    <phoneticPr fontId="5"/>
  </si>
  <si>
    <t>自家用</t>
  </si>
  <si>
    <t>申請車両・車載器シリアル情報一覧表</t>
    <rPh sb="0" eb="2">
      <t>シンセイ</t>
    </rPh>
    <rPh sb="2" eb="4">
      <t>シャリョウ</t>
    </rPh>
    <rPh sb="5" eb="7">
      <t>シャサイ</t>
    </rPh>
    <rPh sb="7" eb="8">
      <t>キ</t>
    </rPh>
    <rPh sb="12" eb="14">
      <t>ジョウホウ</t>
    </rPh>
    <rPh sb="14" eb="16">
      <t>イチラン</t>
    </rPh>
    <rPh sb="16" eb="17">
      <t>ヒョウ</t>
    </rPh>
    <phoneticPr fontId="5"/>
  </si>
  <si>
    <t>貨物</t>
    <rPh sb="0" eb="2">
      <t>カモツ</t>
    </rPh>
    <phoneticPr fontId="3"/>
  </si>
  <si>
    <t>特種</t>
    <rPh sb="0" eb="2">
      <t>トクシュ</t>
    </rPh>
    <phoneticPr fontId="3"/>
  </si>
  <si>
    <t>軽自動車</t>
  </si>
  <si>
    <t>小型</t>
  </si>
  <si>
    <t>大型</t>
  </si>
  <si>
    <t>平成</t>
    <rPh sb="0" eb="2">
      <t>ヘイセイ</t>
    </rPh>
    <phoneticPr fontId="3"/>
  </si>
  <si>
    <t>普通</t>
    <phoneticPr fontId="3"/>
  </si>
  <si>
    <t>車載器品名</t>
    <rPh sb="0" eb="2">
      <t>シャサイ</t>
    </rPh>
    <rPh sb="2" eb="3">
      <t>キ</t>
    </rPh>
    <rPh sb="3" eb="5">
      <t>ヒンメイ</t>
    </rPh>
    <phoneticPr fontId="5"/>
  </si>
  <si>
    <t>車載器</t>
    <rPh sb="0" eb="2">
      <t>シャサイ</t>
    </rPh>
    <rPh sb="2" eb="3">
      <t>キ</t>
    </rPh>
    <phoneticPr fontId="5"/>
  </si>
  <si>
    <t>車両登録番号</t>
    <rPh sb="0" eb="2">
      <t>シャリョウ</t>
    </rPh>
    <rPh sb="2" eb="4">
      <t>トウロク</t>
    </rPh>
    <rPh sb="4" eb="6">
      <t>バンゴウ</t>
    </rPh>
    <phoneticPr fontId="3"/>
  </si>
  <si>
    <t>地域名</t>
    <rPh sb="0" eb="3">
      <t>チイキメイ</t>
    </rPh>
    <phoneticPr fontId="5"/>
  </si>
  <si>
    <t>札幌</t>
  </si>
  <si>
    <t>函館</t>
  </si>
  <si>
    <t>旭川</t>
  </si>
  <si>
    <t>室蘭</t>
  </si>
  <si>
    <t>苫小牧</t>
  </si>
  <si>
    <t>釧路</t>
  </si>
  <si>
    <t>知床</t>
  </si>
  <si>
    <t>帯広</t>
  </si>
  <si>
    <t>北見</t>
  </si>
  <si>
    <t>青森</t>
  </si>
  <si>
    <t>弘前</t>
  </si>
  <si>
    <t>八戸</t>
  </si>
  <si>
    <t>岩手</t>
  </si>
  <si>
    <t>盛岡</t>
  </si>
  <si>
    <t>平泉</t>
  </si>
  <si>
    <t>宮城</t>
  </si>
  <si>
    <t>仙台</t>
  </si>
  <si>
    <t>秋田</t>
  </si>
  <si>
    <t>山形</t>
  </si>
  <si>
    <t>庄内</t>
  </si>
  <si>
    <t>福島</t>
  </si>
  <si>
    <t>会津</t>
  </si>
  <si>
    <t>郡山</t>
  </si>
  <si>
    <t>白河</t>
  </si>
  <si>
    <t>いわき</t>
  </si>
  <si>
    <t>水戸</t>
  </si>
  <si>
    <t>土浦</t>
  </si>
  <si>
    <t>つくば</t>
  </si>
  <si>
    <t>宇都宮</t>
  </si>
  <si>
    <t>那須</t>
  </si>
  <si>
    <t>とちぎ</t>
  </si>
  <si>
    <t>群馬</t>
  </si>
  <si>
    <t>前橋</t>
  </si>
  <si>
    <t>高崎</t>
  </si>
  <si>
    <t>大宮</t>
  </si>
  <si>
    <t>川口</t>
  </si>
  <si>
    <t>所沢</t>
  </si>
  <si>
    <t>川越</t>
  </si>
  <si>
    <t>熊谷</t>
  </si>
  <si>
    <t>春日部</t>
  </si>
  <si>
    <t>越谷</t>
  </si>
  <si>
    <t>千葉</t>
  </si>
  <si>
    <t>成田</t>
  </si>
  <si>
    <t>習志野</t>
  </si>
  <si>
    <t>市川</t>
  </si>
  <si>
    <t>船橋</t>
  </si>
  <si>
    <t>袖ヶ浦</t>
  </si>
  <si>
    <t>市原</t>
  </si>
  <si>
    <t>野田</t>
  </si>
  <si>
    <t>柏</t>
  </si>
  <si>
    <t>松戸</t>
  </si>
  <si>
    <t>品川</t>
  </si>
  <si>
    <t>世田谷</t>
  </si>
  <si>
    <t>練馬</t>
  </si>
  <si>
    <t>杉並</t>
  </si>
  <si>
    <t>板橋</t>
  </si>
  <si>
    <t>足立</t>
  </si>
  <si>
    <t>江東</t>
  </si>
  <si>
    <t>葛飾</t>
  </si>
  <si>
    <t>八王子</t>
  </si>
  <si>
    <t>多摩</t>
  </si>
  <si>
    <t>横浜</t>
  </si>
  <si>
    <t>川崎</t>
  </si>
  <si>
    <t>湘南</t>
  </si>
  <si>
    <t>相模</t>
  </si>
  <si>
    <t>山梨</t>
  </si>
  <si>
    <t>富士山</t>
  </si>
  <si>
    <t>新潟</t>
  </si>
  <si>
    <t>長岡</t>
  </si>
  <si>
    <t>上越</t>
  </si>
  <si>
    <t>長野</t>
  </si>
  <si>
    <t>松本</t>
  </si>
  <si>
    <t>諏訪</t>
  </si>
  <si>
    <t>富山</t>
  </si>
  <si>
    <t>石川</t>
  </si>
  <si>
    <t>金沢</t>
  </si>
  <si>
    <t>福井</t>
  </si>
  <si>
    <t>岐阜</t>
  </si>
  <si>
    <t>飛騨</t>
  </si>
  <si>
    <t>静岡</t>
  </si>
  <si>
    <t>浜松</t>
  </si>
  <si>
    <t>沼津</t>
  </si>
  <si>
    <t>伊豆</t>
  </si>
  <si>
    <t>名古屋</t>
  </si>
  <si>
    <t>豊橋</t>
  </si>
  <si>
    <t>三河</t>
  </si>
  <si>
    <t>岡崎</t>
  </si>
  <si>
    <t>豊田</t>
  </si>
  <si>
    <t>尾張小牧</t>
  </si>
  <si>
    <t>一宮</t>
  </si>
  <si>
    <t>春日井</t>
  </si>
  <si>
    <t>三重</t>
  </si>
  <si>
    <t>鈴鹿</t>
  </si>
  <si>
    <t>四日市</t>
  </si>
  <si>
    <t>伊勢志摩</t>
  </si>
  <si>
    <t>滋賀</t>
  </si>
  <si>
    <t>京都</t>
  </si>
  <si>
    <t>なにわ</t>
  </si>
  <si>
    <t>大阪</t>
  </si>
  <si>
    <t>和泉</t>
  </si>
  <si>
    <t>堺</t>
  </si>
  <si>
    <t>奈良</t>
  </si>
  <si>
    <t>飛鳥</t>
  </si>
  <si>
    <t>和歌山</t>
  </si>
  <si>
    <t>神戸</t>
  </si>
  <si>
    <t>姫路</t>
  </si>
  <si>
    <t>鳥取</t>
  </si>
  <si>
    <t>島根</t>
  </si>
  <si>
    <t>出雲</t>
  </si>
  <si>
    <t>岡山</t>
  </si>
  <si>
    <t>倉敷</t>
  </si>
  <si>
    <t>広島</t>
  </si>
  <si>
    <t>福山</t>
  </si>
  <si>
    <t>山口</t>
  </si>
  <si>
    <t>下関</t>
  </si>
  <si>
    <t>徳島</t>
  </si>
  <si>
    <t>香川</t>
  </si>
  <si>
    <t>高松</t>
  </si>
  <si>
    <t>愛媛</t>
  </si>
  <si>
    <t>高知</t>
  </si>
  <si>
    <t>福岡</t>
  </si>
  <si>
    <t>北九州</t>
  </si>
  <si>
    <t>久留米</t>
  </si>
  <si>
    <t>筑豊</t>
  </si>
  <si>
    <t>佐賀</t>
  </si>
  <si>
    <t>長崎</t>
  </si>
  <si>
    <t>佐世保</t>
  </si>
  <si>
    <t>熊本</t>
  </si>
  <si>
    <t>大分</t>
  </si>
  <si>
    <t>宮崎</t>
  </si>
  <si>
    <t>鹿児島</t>
  </si>
  <si>
    <t>奄美</t>
  </si>
  <si>
    <t>沖縄</t>
  </si>
  <si>
    <t>トラック事業者名</t>
    <rPh sb="4" eb="6">
      <t>ジギョウ</t>
    </rPh>
    <rPh sb="6" eb="7">
      <t>シャ</t>
    </rPh>
    <rPh sb="7" eb="8">
      <t>メイ</t>
    </rPh>
    <phoneticPr fontId="3"/>
  </si>
  <si>
    <t>番号</t>
    <rPh sb="0" eb="2">
      <t>バンゴウ</t>
    </rPh>
    <phoneticPr fontId="3"/>
  </si>
  <si>
    <t>交付決定番号</t>
    <rPh sb="0" eb="2">
      <t>コウフ</t>
    </rPh>
    <rPh sb="2" eb="4">
      <t>ケッテイ</t>
    </rPh>
    <rPh sb="4" eb="6">
      <t>バンゴウ</t>
    </rPh>
    <phoneticPr fontId="3"/>
  </si>
  <si>
    <t>事業所名</t>
    <rPh sb="0" eb="3">
      <t>ジギョウショ</t>
    </rPh>
    <rPh sb="3" eb="4">
      <t>メイ</t>
    </rPh>
    <phoneticPr fontId="3"/>
  </si>
  <si>
    <t>分類番号</t>
    <rPh sb="0" eb="2">
      <t>ブンルイ</t>
    </rPh>
    <rPh sb="2" eb="4">
      <t>バンゴウ</t>
    </rPh>
    <phoneticPr fontId="3"/>
  </si>
  <si>
    <t>00</t>
  </si>
  <si>
    <t>01</t>
  </si>
  <si>
    <t>02</t>
  </si>
  <si>
    <t>03</t>
  </si>
  <si>
    <t>04</t>
  </si>
  <si>
    <t>05</t>
  </si>
  <si>
    <t>06</t>
  </si>
  <si>
    <t>07</t>
  </si>
  <si>
    <t>08</t>
  </si>
  <si>
    <t>09</t>
  </si>
  <si>
    <t>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</si>
  <si>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</si>
  <si>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</si>
  <si>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</si>
  <si>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</si>
  <si>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</si>
  <si>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</si>
  <si>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</si>
  <si>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</si>
  <si>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</si>
  <si>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</si>
  <si>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</si>
  <si>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</si>
  <si>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</si>
  <si>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</si>
  <si>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</si>
  <si>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</si>
  <si>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</si>
  <si>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</si>
  <si>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</si>
  <si>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</si>
  <si>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</si>
  <si>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</si>
  <si>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</si>
  <si>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</si>
  <si>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</si>
  <si>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</si>
  <si>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</si>
  <si>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</si>
  <si>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</si>
  <si>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</si>
  <si>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</si>
  <si>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</si>
  <si>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</si>
  <si>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</si>
  <si>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</si>
  <si>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</si>
  <si>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</si>
  <si>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</si>
  <si>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</si>
  <si>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</si>
  <si>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</si>
  <si>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</si>
  <si>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</si>
  <si>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</si>
  <si>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</si>
  <si>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</si>
  <si>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</si>
  <si>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</si>
  <si>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</si>
  <si>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</si>
  <si>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</si>
  <si>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</si>
  <si>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</si>
  <si>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</si>
  <si>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</si>
  <si>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</si>
  <si>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</si>
  <si>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</si>
  <si>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</si>
  <si>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</si>
  <si>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</si>
  <si>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</si>
  <si>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</si>
  <si>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</si>
  <si>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</si>
  <si>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</si>
  <si>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</si>
  <si>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</si>
  <si>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</si>
  <si>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</si>
  <si>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</si>
  <si>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</si>
  <si>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</si>
  <si>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</si>
  <si>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</si>
  <si>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</si>
  <si>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</si>
  <si>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</si>
  <si>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</si>
  <si>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</si>
  <si>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</si>
  <si>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</si>
  <si>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</si>
  <si>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</si>
  <si>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</si>
  <si>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</si>
  <si>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</si>
  <si>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</si>
  <si>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</si>
  <si>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</si>
  <si>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</si>
  <si>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</si>
  <si>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</si>
  <si>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</si>
  <si>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</si>
  <si>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</si>
  <si>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</si>
  <si>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</si>
  <si>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</si>
  <si>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0A</t>
  </si>
  <si>
    <t>1A</t>
  </si>
  <si>
    <t>2A</t>
  </si>
  <si>
    <t>3A</t>
  </si>
  <si>
    <t>4A</t>
  </si>
  <si>
    <t>5A</t>
  </si>
  <si>
    <t>6A</t>
  </si>
  <si>
    <t>7A</t>
  </si>
  <si>
    <t>8A</t>
  </si>
  <si>
    <t>9A</t>
  </si>
  <si>
    <t>0C</t>
  </si>
  <si>
    <t>1C</t>
  </si>
  <si>
    <t>2C</t>
  </si>
  <si>
    <t>3C</t>
  </si>
  <si>
    <t>4C</t>
  </si>
  <si>
    <t>5C</t>
  </si>
  <si>
    <t>6C</t>
  </si>
  <si>
    <t>7C</t>
  </si>
  <si>
    <t>8C</t>
  </si>
  <si>
    <t>9C</t>
  </si>
  <si>
    <t>0F</t>
  </si>
  <si>
    <t>1F</t>
  </si>
  <si>
    <t>2F</t>
  </si>
  <si>
    <t>3F</t>
  </si>
  <si>
    <t>4F</t>
  </si>
  <si>
    <t>5F</t>
  </si>
  <si>
    <t>6F</t>
  </si>
  <si>
    <t>7F</t>
  </si>
  <si>
    <t>8F</t>
  </si>
  <si>
    <t>9F</t>
  </si>
  <si>
    <t>0H</t>
  </si>
  <si>
    <t>1H</t>
  </si>
  <si>
    <t>2H</t>
  </si>
  <si>
    <t>3H</t>
  </si>
  <si>
    <t>4H</t>
  </si>
  <si>
    <t>5H</t>
  </si>
  <si>
    <t>6H</t>
  </si>
  <si>
    <t>7H</t>
  </si>
  <si>
    <t>8H</t>
  </si>
  <si>
    <t>9H</t>
  </si>
  <si>
    <t>0K</t>
  </si>
  <si>
    <t>1K</t>
  </si>
  <si>
    <t>2K</t>
  </si>
  <si>
    <t>3K</t>
  </si>
  <si>
    <t>4K</t>
  </si>
  <si>
    <t>5K</t>
  </si>
  <si>
    <t>6K</t>
  </si>
  <si>
    <t>7K</t>
  </si>
  <si>
    <t>8K</t>
  </si>
  <si>
    <t>9K</t>
  </si>
  <si>
    <t>0L</t>
  </si>
  <si>
    <t>1L</t>
  </si>
  <si>
    <t>2L</t>
  </si>
  <si>
    <t>3L</t>
  </si>
  <si>
    <t>4L</t>
  </si>
  <si>
    <t>5L</t>
  </si>
  <si>
    <t>6L</t>
  </si>
  <si>
    <t>7L</t>
  </si>
  <si>
    <t>8L</t>
  </si>
  <si>
    <t>9L</t>
  </si>
  <si>
    <t>0M</t>
  </si>
  <si>
    <t>1M</t>
  </si>
  <si>
    <t>2M</t>
  </si>
  <si>
    <t>3M</t>
  </si>
  <si>
    <t>4M</t>
  </si>
  <si>
    <t>5M</t>
  </si>
  <si>
    <t>6M</t>
  </si>
  <si>
    <t>7M</t>
  </si>
  <si>
    <t>8M</t>
  </si>
  <si>
    <t>9M</t>
  </si>
  <si>
    <t>0P</t>
  </si>
  <si>
    <t>1P</t>
  </si>
  <si>
    <t>2P</t>
  </si>
  <si>
    <t>3P</t>
  </si>
  <si>
    <t>4P</t>
  </si>
  <si>
    <t>5P</t>
  </si>
  <si>
    <t>6P</t>
  </si>
  <si>
    <t>7P</t>
  </si>
  <si>
    <t>8P</t>
  </si>
  <si>
    <t>9P</t>
  </si>
  <si>
    <t>0X</t>
  </si>
  <si>
    <t>1X</t>
  </si>
  <si>
    <t>2X</t>
  </si>
  <si>
    <t>3X</t>
  </si>
  <si>
    <t>4X</t>
  </si>
  <si>
    <t>5X</t>
  </si>
  <si>
    <t>6X</t>
  </si>
  <si>
    <t>7X</t>
  </si>
  <si>
    <t>8X</t>
  </si>
  <si>
    <t>9X</t>
  </si>
  <si>
    <t>0Y</t>
  </si>
  <si>
    <t>1Y</t>
  </si>
  <si>
    <t>2Y</t>
  </si>
  <si>
    <t>3Y</t>
  </si>
  <si>
    <t>4Y</t>
  </si>
  <si>
    <t>5Y</t>
  </si>
  <si>
    <t>6Y</t>
  </si>
  <si>
    <t>7Y</t>
  </si>
  <si>
    <t>8Y</t>
  </si>
  <si>
    <t>9Y</t>
  </si>
  <si>
    <t>00A</t>
  </si>
  <si>
    <t>01A</t>
  </si>
  <si>
    <t>02A</t>
  </si>
  <si>
    <t>03A</t>
  </si>
  <si>
    <t>04A</t>
  </si>
  <si>
    <t>05A</t>
  </si>
  <si>
    <t>06A</t>
  </si>
  <si>
    <t>07A</t>
  </si>
  <si>
    <t>08A</t>
  </si>
  <si>
    <t>09A</t>
  </si>
  <si>
    <t>00C</t>
  </si>
  <si>
    <t>01C</t>
  </si>
  <si>
    <t>02C</t>
  </si>
  <si>
    <t>03C</t>
  </si>
  <si>
    <t>04C</t>
  </si>
  <si>
    <t>05C</t>
  </si>
  <si>
    <t>06C</t>
  </si>
  <si>
    <t>07C</t>
  </si>
  <si>
    <t>08C</t>
  </si>
  <si>
    <t>09C</t>
  </si>
  <si>
    <t>00F</t>
  </si>
  <si>
    <t>01F</t>
  </si>
  <si>
    <t>02F</t>
  </si>
  <si>
    <t>03F</t>
  </si>
  <si>
    <t>04F</t>
  </si>
  <si>
    <t>05F</t>
  </si>
  <si>
    <t>06F</t>
  </si>
  <si>
    <t>07F</t>
  </si>
  <si>
    <t>08F</t>
  </si>
  <si>
    <t>09F</t>
  </si>
  <si>
    <t>00H</t>
  </si>
  <si>
    <t>01H</t>
  </si>
  <si>
    <t>02H</t>
  </si>
  <si>
    <t>03H</t>
  </si>
  <si>
    <t>04H</t>
  </si>
  <si>
    <t>05H</t>
  </si>
  <si>
    <t>06H</t>
  </si>
  <si>
    <t>07H</t>
  </si>
  <si>
    <t>08H</t>
  </si>
  <si>
    <t>09H</t>
  </si>
  <si>
    <t>00K</t>
  </si>
  <si>
    <t>01K</t>
  </si>
  <si>
    <t>02K</t>
  </si>
  <si>
    <t>03K</t>
  </si>
  <si>
    <t>04K</t>
  </si>
  <si>
    <t>05K</t>
  </si>
  <si>
    <t>06K</t>
  </si>
  <si>
    <t>07K</t>
  </si>
  <si>
    <t>08K</t>
  </si>
  <si>
    <t>09K</t>
  </si>
  <si>
    <t>00L</t>
  </si>
  <si>
    <t>01L</t>
  </si>
  <si>
    <t>02L</t>
  </si>
  <si>
    <t>03L</t>
  </si>
  <si>
    <t>04L</t>
  </si>
  <si>
    <t>05L</t>
  </si>
  <si>
    <t>06L</t>
  </si>
  <si>
    <t>07L</t>
  </si>
  <si>
    <t>08L</t>
  </si>
  <si>
    <t>09L</t>
  </si>
  <si>
    <t>00M</t>
  </si>
  <si>
    <t>01M</t>
  </si>
  <si>
    <t>02M</t>
  </si>
  <si>
    <t>03M</t>
  </si>
  <si>
    <t>04M</t>
  </si>
  <si>
    <t>05M</t>
  </si>
  <si>
    <t>06M</t>
  </si>
  <si>
    <t>07M</t>
  </si>
  <si>
    <t>08M</t>
  </si>
  <si>
    <t>09M</t>
  </si>
  <si>
    <t>00P</t>
  </si>
  <si>
    <t>01P</t>
  </si>
  <si>
    <t>02P</t>
  </si>
  <si>
    <t>03P</t>
  </si>
  <si>
    <t>04P</t>
  </si>
  <si>
    <t>05P</t>
  </si>
  <si>
    <t>06P</t>
  </si>
  <si>
    <t>07P</t>
  </si>
  <si>
    <t>08P</t>
  </si>
  <si>
    <t>09P</t>
  </si>
  <si>
    <t>00X</t>
  </si>
  <si>
    <t>01X</t>
  </si>
  <si>
    <t>02X</t>
  </si>
  <si>
    <t>03X</t>
  </si>
  <si>
    <t>04X</t>
  </si>
  <si>
    <t>05X</t>
  </si>
  <si>
    <t>06X</t>
  </si>
  <si>
    <t>07X</t>
  </si>
  <si>
    <t>08X</t>
  </si>
  <si>
    <t>09X</t>
  </si>
  <si>
    <t>00Y</t>
  </si>
  <si>
    <t>01Y</t>
  </si>
  <si>
    <t>02Y</t>
  </si>
  <si>
    <t>03Y</t>
  </si>
  <si>
    <t>04Y</t>
  </si>
  <si>
    <t>05Y</t>
  </si>
  <si>
    <t>06Y</t>
  </si>
  <si>
    <t>07Y</t>
  </si>
  <si>
    <t>08Y</t>
  </si>
  <si>
    <t>09Y</t>
  </si>
  <si>
    <t>000</t>
  </si>
  <si>
    <t>100</t>
  </si>
  <si>
    <t>200</t>
  </si>
  <si>
    <t>300</t>
  </si>
  <si>
    <t>400</t>
  </si>
  <si>
    <t>500</t>
  </si>
  <si>
    <t>600</t>
  </si>
  <si>
    <t>700</t>
  </si>
  <si>
    <t>800</t>
  </si>
  <si>
    <t>900</t>
  </si>
  <si>
    <t>001</t>
  </si>
  <si>
    <t>101</t>
  </si>
  <si>
    <t>201</t>
  </si>
  <si>
    <t>301</t>
  </si>
  <si>
    <t>401</t>
  </si>
  <si>
    <t>501</t>
  </si>
  <si>
    <t>601</t>
  </si>
  <si>
    <t>701</t>
  </si>
  <si>
    <t>801</t>
  </si>
  <si>
    <t>901</t>
  </si>
  <si>
    <t>002</t>
  </si>
  <si>
    <t>102</t>
  </si>
  <si>
    <t>202</t>
  </si>
  <si>
    <t>302</t>
  </si>
  <si>
    <t>402</t>
  </si>
  <si>
    <t>502</t>
  </si>
  <si>
    <t>602</t>
  </si>
  <si>
    <t>702</t>
  </si>
  <si>
    <t>802</t>
  </si>
  <si>
    <t>902</t>
  </si>
  <si>
    <t>003</t>
  </si>
  <si>
    <t>103</t>
  </si>
  <si>
    <t>203</t>
  </si>
  <si>
    <t>303</t>
  </si>
  <si>
    <t>403</t>
  </si>
  <si>
    <t>503</t>
  </si>
  <si>
    <t>603</t>
  </si>
  <si>
    <t>703</t>
  </si>
  <si>
    <t>803</t>
  </si>
  <si>
    <t>903</t>
  </si>
  <si>
    <t>004</t>
  </si>
  <si>
    <t>104</t>
  </si>
  <si>
    <t>204</t>
  </si>
  <si>
    <t>304</t>
  </si>
  <si>
    <t>404</t>
  </si>
  <si>
    <t>504</t>
  </si>
  <si>
    <t>604</t>
  </si>
  <si>
    <t>704</t>
  </si>
  <si>
    <t>804</t>
  </si>
  <si>
    <t>904</t>
  </si>
  <si>
    <t>005</t>
  </si>
  <si>
    <t>105</t>
  </si>
  <si>
    <t>205</t>
  </si>
  <si>
    <t>305</t>
  </si>
  <si>
    <t>405</t>
  </si>
  <si>
    <t>505</t>
  </si>
  <si>
    <t>605</t>
  </si>
  <si>
    <t>705</t>
  </si>
  <si>
    <t>805</t>
  </si>
  <si>
    <t>905</t>
  </si>
  <si>
    <t>006</t>
  </si>
  <si>
    <t>106</t>
  </si>
  <si>
    <t>206</t>
  </si>
  <si>
    <t>306</t>
  </si>
  <si>
    <t>406</t>
  </si>
  <si>
    <t>506</t>
  </si>
  <si>
    <t>606</t>
  </si>
  <si>
    <t>706</t>
  </si>
  <si>
    <t>806</t>
  </si>
  <si>
    <t>906</t>
  </si>
  <si>
    <t>007</t>
  </si>
  <si>
    <t>107</t>
  </si>
  <si>
    <t>207</t>
  </si>
  <si>
    <t>307</t>
  </si>
  <si>
    <t>407</t>
  </si>
  <si>
    <t>507</t>
  </si>
  <si>
    <t>607</t>
  </si>
  <si>
    <t>707</t>
  </si>
  <si>
    <t>807</t>
  </si>
  <si>
    <t>907</t>
  </si>
  <si>
    <t>008</t>
  </si>
  <si>
    <t>108</t>
  </si>
  <si>
    <t>208</t>
  </si>
  <si>
    <t>308</t>
  </si>
  <si>
    <t>408</t>
  </si>
  <si>
    <t>508</t>
  </si>
  <si>
    <t>608</t>
  </si>
  <si>
    <t>708</t>
  </si>
  <si>
    <t>808</t>
  </si>
  <si>
    <t>908</t>
  </si>
  <si>
    <t>009</t>
  </si>
  <si>
    <t>109</t>
  </si>
  <si>
    <t>209</t>
  </si>
  <si>
    <t>309</t>
  </si>
  <si>
    <t>409</t>
  </si>
  <si>
    <t>509</t>
  </si>
  <si>
    <t>609</t>
  </si>
  <si>
    <t>709</t>
  </si>
  <si>
    <t>809</t>
  </si>
  <si>
    <t>909</t>
  </si>
  <si>
    <t>010</t>
  </si>
  <si>
    <t>020</t>
  </si>
  <si>
    <t>030</t>
  </si>
  <si>
    <t>040</t>
  </si>
  <si>
    <t>050</t>
  </si>
  <si>
    <t>060</t>
  </si>
  <si>
    <t>070</t>
  </si>
  <si>
    <t>080</t>
  </si>
  <si>
    <t>090</t>
  </si>
  <si>
    <t>110</t>
  </si>
  <si>
    <t>120</t>
  </si>
  <si>
    <t>130</t>
  </si>
  <si>
    <t>140</t>
  </si>
  <si>
    <t>150</t>
  </si>
  <si>
    <t>160</t>
  </si>
  <si>
    <t>170</t>
  </si>
  <si>
    <t>180</t>
  </si>
  <si>
    <t>190</t>
  </si>
  <si>
    <t>210</t>
  </si>
  <si>
    <t>220</t>
  </si>
  <si>
    <t>230</t>
  </si>
  <si>
    <t>240</t>
  </si>
  <si>
    <t>250</t>
  </si>
  <si>
    <t>260</t>
  </si>
  <si>
    <t>270</t>
  </si>
  <si>
    <t>280</t>
  </si>
  <si>
    <t>290</t>
  </si>
  <si>
    <t>310</t>
  </si>
  <si>
    <t>320</t>
  </si>
  <si>
    <t>330</t>
  </si>
  <si>
    <t>340</t>
  </si>
  <si>
    <t>350</t>
  </si>
  <si>
    <t>360</t>
  </si>
  <si>
    <t>370</t>
  </si>
  <si>
    <t>380</t>
  </si>
  <si>
    <t>390</t>
  </si>
  <si>
    <t>410</t>
  </si>
  <si>
    <t>420</t>
  </si>
  <si>
    <t>430</t>
  </si>
  <si>
    <t>440</t>
  </si>
  <si>
    <t>450</t>
  </si>
  <si>
    <t>460</t>
  </si>
  <si>
    <t>470</t>
  </si>
  <si>
    <t>480</t>
  </si>
  <si>
    <t>490</t>
  </si>
  <si>
    <t>510</t>
  </si>
  <si>
    <t>520</t>
  </si>
  <si>
    <t>530</t>
  </si>
  <si>
    <t>540</t>
  </si>
  <si>
    <t>550</t>
  </si>
  <si>
    <t>560</t>
  </si>
  <si>
    <t>570</t>
  </si>
  <si>
    <t>580</t>
  </si>
  <si>
    <t>590</t>
  </si>
  <si>
    <t>610</t>
  </si>
  <si>
    <t>620</t>
  </si>
  <si>
    <t>630</t>
  </si>
  <si>
    <t>640</t>
  </si>
  <si>
    <t>650</t>
  </si>
  <si>
    <t>660</t>
  </si>
  <si>
    <t>670</t>
  </si>
  <si>
    <t>680</t>
  </si>
  <si>
    <t>690</t>
  </si>
  <si>
    <t>710</t>
  </si>
  <si>
    <t>720</t>
  </si>
  <si>
    <t>730</t>
  </si>
  <si>
    <t>740</t>
  </si>
  <si>
    <t>750</t>
  </si>
  <si>
    <t>760</t>
  </si>
  <si>
    <t>770</t>
  </si>
  <si>
    <t>780</t>
  </si>
  <si>
    <t>790</t>
  </si>
  <si>
    <t>810</t>
  </si>
  <si>
    <t>820</t>
  </si>
  <si>
    <t>830</t>
  </si>
  <si>
    <t>840</t>
  </si>
  <si>
    <t>850</t>
  </si>
  <si>
    <t>860</t>
  </si>
  <si>
    <t>870</t>
  </si>
  <si>
    <t>880</t>
  </si>
  <si>
    <t>890</t>
  </si>
  <si>
    <t>910</t>
  </si>
  <si>
    <t>920</t>
  </si>
  <si>
    <t>930</t>
  </si>
  <si>
    <t>940</t>
  </si>
  <si>
    <t>950</t>
  </si>
  <si>
    <t>960</t>
  </si>
  <si>
    <t>970</t>
  </si>
  <si>
    <t>980</t>
  </si>
  <si>
    <t>990</t>
  </si>
  <si>
    <t>0A0</t>
  </si>
  <si>
    <t>1A0</t>
  </si>
  <si>
    <t>2A0</t>
  </si>
  <si>
    <t>3A0</t>
  </si>
  <si>
    <t>4A0</t>
  </si>
  <si>
    <t>5A0</t>
  </si>
  <si>
    <t>6A0</t>
  </si>
  <si>
    <t>7A0</t>
  </si>
  <si>
    <t>8A0</t>
  </si>
  <si>
    <t>9A0</t>
  </si>
  <si>
    <t>0C0</t>
  </si>
  <si>
    <t>1C0</t>
  </si>
  <si>
    <t>2C0</t>
  </si>
  <si>
    <t>3C0</t>
  </si>
  <si>
    <t>4C0</t>
  </si>
  <si>
    <t>5C0</t>
  </si>
  <si>
    <t>6C0</t>
  </si>
  <si>
    <t>7C0</t>
  </si>
  <si>
    <t>8C0</t>
  </si>
  <si>
    <t>9C0</t>
  </si>
  <si>
    <t>0F0</t>
  </si>
  <si>
    <t>1F0</t>
  </si>
  <si>
    <t>2F0</t>
  </si>
  <si>
    <t>3F0</t>
  </si>
  <si>
    <t>4F0</t>
  </si>
  <si>
    <t>5F0</t>
  </si>
  <si>
    <t>6F0</t>
  </si>
  <si>
    <t>7F0</t>
  </si>
  <si>
    <t>8F0</t>
  </si>
  <si>
    <t>9F0</t>
  </si>
  <si>
    <t>0H0</t>
  </si>
  <si>
    <t>1H0</t>
  </si>
  <si>
    <t>2H0</t>
  </si>
  <si>
    <t>3H0</t>
  </si>
  <si>
    <t>4H0</t>
  </si>
  <si>
    <t>5H0</t>
  </si>
  <si>
    <t>6H0</t>
  </si>
  <si>
    <t>7H0</t>
  </si>
  <si>
    <t>8H0</t>
  </si>
  <si>
    <t>9H0</t>
  </si>
  <si>
    <t>0K0</t>
  </si>
  <si>
    <t>1K0</t>
  </si>
  <si>
    <t>2K0</t>
  </si>
  <si>
    <t>3K0</t>
  </si>
  <si>
    <t>4K0</t>
  </si>
  <si>
    <t>5K0</t>
  </si>
  <si>
    <t>6K0</t>
  </si>
  <si>
    <t>7K0</t>
  </si>
  <si>
    <t>8K0</t>
  </si>
  <si>
    <t>9K0</t>
  </si>
  <si>
    <t>0L0</t>
  </si>
  <si>
    <t>1L0</t>
  </si>
  <si>
    <t>2L0</t>
  </si>
  <si>
    <t>3L0</t>
  </si>
  <si>
    <t>4L0</t>
  </si>
  <si>
    <t>5L0</t>
  </si>
  <si>
    <t>6L0</t>
  </si>
  <si>
    <t>7L0</t>
  </si>
  <si>
    <t>8L0</t>
  </si>
  <si>
    <t>9L0</t>
  </si>
  <si>
    <t>0M0</t>
  </si>
  <si>
    <t>1M0</t>
  </si>
  <si>
    <t>2M0</t>
  </si>
  <si>
    <t>3M0</t>
  </si>
  <si>
    <t>4M0</t>
  </si>
  <si>
    <t>5M0</t>
  </si>
  <si>
    <t>6M0</t>
  </si>
  <si>
    <t>7M0</t>
  </si>
  <si>
    <t>8M0</t>
  </si>
  <si>
    <t>9M0</t>
  </si>
  <si>
    <t>0P0</t>
  </si>
  <si>
    <t>1P0</t>
  </si>
  <si>
    <t>2P0</t>
  </si>
  <si>
    <t>3P0</t>
  </si>
  <si>
    <t>4P0</t>
  </si>
  <si>
    <t>5P0</t>
  </si>
  <si>
    <t>6P0</t>
  </si>
  <si>
    <t>7P0</t>
  </si>
  <si>
    <t>8P0</t>
  </si>
  <si>
    <t>9P0</t>
  </si>
  <si>
    <t>0X0</t>
  </si>
  <si>
    <t>1X0</t>
  </si>
  <si>
    <t>2X0</t>
  </si>
  <si>
    <t>3X0</t>
  </si>
  <si>
    <t>4X0</t>
  </si>
  <si>
    <t>5X0</t>
  </si>
  <si>
    <t>6X0</t>
  </si>
  <si>
    <t>7X0</t>
  </si>
  <si>
    <t>8X0</t>
  </si>
  <si>
    <t>9X0</t>
  </si>
  <si>
    <t>0Y0</t>
  </si>
  <si>
    <t>1Y0</t>
  </si>
  <si>
    <t>2Y0</t>
  </si>
  <si>
    <t>3Y0</t>
  </si>
  <si>
    <t>4Y0</t>
  </si>
  <si>
    <t>5Y0</t>
  </si>
  <si>
    <t>6Y0</t>
  </si>
  <si>
    <t>7Y0</t>
  </si>
  <si>
    <t>8Y0</t>
  </si>
  <si>
    <t>9Y0</t>
  </si>
  <si>
    <t>011</t>
  </si>
  <si>
    <t>021</t>
  </si>
  <si>
    <t>031</t>
  </si>
  <si>
    <t>041</t>
  </si>
  <si>
    <t>051</t>
  </si>
  <si>
    <t>061</t>
  </si>
  <si>
    <t>071</t>
  </si>
  <si>
    <t>081</t>
  </si>
  <si>
    <t>091</t>
  </si>
  <si>
    <t>111</t>
  </si>
  <si>
    <t>121</t>
  </si>
  <si>
    <t>131</t>
  </si>
  <si>
    <t>141</t>
  </si>
  <si>
    <t>151</t>
  </si>
  <si>
    <t>161</t>
  </si>
  <si>
    <t>171</t>
  </si>
  <si>
    <t>181</t>
  </si>
  <si>
    <t>191</t>
  </si>
  <si>
    <t>211</t>
  </si>
  <si>
    <t>221</t>
  </si>
  <si>
    <t>231</t>
  </si>
  <si>
    <t>241</t>
  </si>
  <si>
    <t>251</t>
  </si>
  <si>
    <t>261</t>
  </si>
  <si>
    <t>271</t>
  </si>
  <si>
    <t>281</t>
  </si>
  <si>
    <t>291</t>
  </si>
  <si>
    <t>311</t>
  </si>
  <si>
    <t>321</t>
  </si>
  <si>
    <t>331</t>
  </si>
  <si>
    <t>341</t>
  </si>
  <si>
    <t>351</t>
  </si>
  <si>
    <t>361</t>
  </si>
  <si>
    <t>371</t>
  </si>
  <si>
    <t>381</t>
  </si>
  <si>
    <t>391</t>
  </si>
  <si>
    <t>411</t>
  </si>
  <si>
    <t>421</t>
  </si>
  <si>
    <t>431</t>
  </si>
  <si>
    <t>441</t>
  </si>
  <si>
    <t>451</t>
  </si>
  <si>
    <t>461</t>
  </si>
  <si>
    <t>471</t>
  </si>
  <si>
    <t>481</t>
  </si>
  <si>
    <t>491</t>
  </si>
  <si>
    <t>511</t>
  </si>
  <si>
    <t>521</t>
  </si>
  <si>
    <t>531</t>
  </si>
  <si>
    <t>541</t>
  </si>
  <si>
    <t>551</t>
  </si>
  <si>
    <t>561</t>
  </si>
  <si>
    <t>571</t>
  </si>
  <si>
    <t>581</t>
  </si>
  <si>
    <t>591</t>
  </si>
  <si>
    <t>611</t>
  </si>
  <si>
    <t>621</t>
  </si>
  <si>
    <t>631</t>
  </si>
  <si>
    <t>641</t>
  </si>
  <si>
    <t>651</t>
  </si>
  <si>
    <t>661</t>
  </si>
  <si>
    <t>671</t>
  </si>
  <si>
    <t>681</t>
  </si>
  <si>
    <t>691</t>
  </si>
  <si>
    <t>711</t>
  </si>
  <si>
    <t>721</t>
  </si>
  <si>
    <t>731</t>
  </si>
  <si>
    <t>741</t>
  </si>
  <si>
    <t>751</t>
  </si>
  <si>
    <t>761</t>
  </si>
  <si>
    <t>771</t>
  </si>
  <si>
    <t>781</t>
  </si>
  <si>
    <t>791</t>
  </si>
  <si>
    <t>811</t>
  </si>
  <si>
    <t>821</t>
  </si>
  <si>
    <t>831</t>
  </si>
  <si>
    <t>841</t>
  </si>
  <si>
    <t>851</t>
  </si>
  <si>
    <t>861</t>
  </si>
  <si>
    <t>871</t>
  </si>
  <si>
    <t>881</t>
  </si>
  <si>
    <t>891</t>
  </si>
  <si>
    <t>911</t>
  </si>
  <si>
    <t>921</t>
  </si>
  <si>
    <t>931</t>
  </si>
  <si>
    <t>941</t>
  </si>
  <si>
    <t>951</t>
  </si>
  <si>
    <t>961</t>
  </si>
  <si>
    <t>971</t>
  </si>
  <si>
    <t>981</t>
  </si>
  <si>
    <t>991</t>
  </si>
  <si>
    <t>0A1</t>
  </si>
  <si>
    <t>1A1</t>
  </si>
  <si>
    <t>2A1</t>
  </si>
  <si>
    <t>3A1</t>
  </si>
  <si>
    <t>4A1</t>
  </si>
  <si>
    <t>5A1</t>
  </si>
  <si>
    <t>6A1</t>
  </si>
  <si>
    <t>7A1</t>
  </si>
  <si>
    <t>8A1</t>
  </si>
  <si>
    <t>9A1</t>
  </si>
  <si>
    <t>0C1</t>
  </si>
  <si>
    <t>1C1</t>
  </si>
  <si>
    <t>2C1</t>
  </si>
  <si>
    <t>3C1</t>
  </si>
  <si>
    <t>4C1</t>
  </si>
  <si>
    <t>5C1</t>
  </si>
  <si>
    <t>6C1</t>
  </si>
  <si>
    <t>7C1</t>
  </si>
  <si>
    <t>8C1</t>
  </si>
  <si>
    <t>9C1</t>
  </si>
  <si>
    <t>0F1</t>
  </si>
  <si>
    <t>1F1</t>
  </si>
  <si>
    <t>2F1</t>
  </si>
  <si>
    <t>3F1</t>
  </si>
  <si>
    <t>4F1</t>
  </si>
  <si>
    <t>5F1</t>
  </si>
  <si>
    <t>6F1</t>
  </si>
  <si>
    <t>7F1</t>
  </si>
  <si>
    <t>8F1</t>
  </si>
  <si>
    <t>9F1</t>
  </si>
  <si>
    <t>0H1</t>
  </si>
  <si>
    <t>1H1</t>
  </si>
  <si>
    <t>2H1</t>
  </si>
  <si>
    <t>3H1</t>
  </si>
  <si>
    <t>4H1</t>
  </si>
  <si>
    <t>5H1</t>
  </si>
  <si>
    <t>6H1</t>
  </si>
  <si>
    <t>7H1</t>
  </si>
  <si>
    <t>8H1</t>
  </si>
  <si>
    <t>9H1</t>
  </si>
  <si>
    <t>0K1</t>
  </si>
  <si>
    <t>1K1</t>
  </si>
  <si>
    <t>2K1</t>
  </si>
  <si>
    <t>3K1</t>
  </si>
  <si>
    <t>4K1</t>
  </si>
  <si>
    <t>5K1</t>
  </si>
  <si>
    <t>6K1</t>
  </si>
  <si>
    <t>7K1</t>
  </si>
  <si>
    <t>8K1</t>
  </si>
  <si>
    <t>9K1</t>
  </si>
  <si>
    <t>0L1</t>
  </si>
  <si>
    <t>1L1</t>
  </si>
  <si>
    <t>2L1</t>
  </si>
  <si>
    <t>3L1</t>
  </si>
  <si>
    <t>4L1</t>
  </si>
  <si>
    <t>5L1</t>
  </si>
  <si>
    <t>6L1</t>
  </si>
  <si>
    <t>7L1</t>
  </si>
  <si>
    <t>8L1</t>
  </si>
  <si>
    <t>9L1</t>
  </si>
  <si>
    <t>0M1</t>
  </si>
  <si>
    <t>1M1</t>
  </si>
  <si>
    <t>2M1</t>
  </si>
  <si>
    <t>3M1</t>
  </si>
  <si>
    <t>4M1</t>
  </si>
  <si>
    <t>5M1</t>
  </si>
  <si>
    <t>6M1</t>
  </si>
  <si>
    <t>7M1</t>
  </si>
  <si>
    <t>8M1</t>
  </si>
  <si>
    <t>9M1</t>
  </si>
  <si>
    <t>0P1</t>
  </si>
  <si>
    <t>1P1</t>
  </si>
  <si>
    <t>2P1</t>
  </si>
  <si>
    <t>3P1</t>
  </si>
  <si>
    <t>4P1</t>
  </si>
  <si>
    <t>5P1</t>
  </si>
  <si>
    <t>6P1</t>
  </si>
  <si>
    <t>7P1</t>
  </si>
  <si>
    <t>8P1</t>
  </si>
  <si>
    <t>9P1</t>
  </si>
  <si>
    <t>0X1</t>
  </si>
  <si>
    <t>1X1</t>
  </si>
  <si>
    <t>2X1</t>
  </si>
  <si>
    <t>3X1</t>
  </si>
  <si>
    <t>4X1</t>
  </si>
  <si>
    <t>5X1</t>
  </si>
  <si>
    <t>6X1</t>
  </si>
  <si>
    <t>7X1</t>
  </si>
  <si>
    <t>8X1</t>
  </si>
  <si>
    <t>9X1</t>
  </si>
  <si>
    <t>0Y1</t>
  </si>
  <si>
    <t>1Y1</t>
  </si>
  <si>
    <t>2Y1</t>
  </si>
  <si>
    <t>3Y1</t>
  </si>
  <si>
    <t>4Y1</t>
  </si>
  <si>
    <t>5Y1</t>
  </si>
  <si>
    <t>6Y1</t>
  </si>
  <si>
    <t>7Y1</t>
  </si>
  <si>
    <t>8Y1</t>
  </si>
  <si>
    <t>9Y1</t>
  </si>
  <si>
    <t>012</t>
  </si>
  <si>
    <t>022</t>
  </si>
  <si>
    <t>032</t>
  </si>
  <si>
    <t>042</t>
  </si>
  <si>
    <t>052</t>
  </si>
  <si>
    <t>062</t>
  </si>
  <si>
    <t>072</t>
  </si>
  <si>
    <t>082</t>
  </si>
  <si>
    <t>092</t>
  </si>
  <si>
    <t>112</t>
  </si>
  <si>
    <t>122</t>
  </si>
  <si>
    <t>132</t>
  </si>
  <si>
    <t>142</t>
  </si>
  <si>
    <t>152</t>
  </si>
  <si>
    <t>162</t>
  </si>
  <si>
    <t>172</t>
  </si>
  <si>
    <t>182</t>
  </si>
  <si>
    <t>192</t>
  </si>
  <si>
    <t>212</t>
  </si>
  <si>
    <t>222</t>
  </si>
  <si>
    <t>232</t>
  </si>
  <si>
    <t>242</t>
  </si>
  <si>
    <t>252</t>
  </si>
  <si>
    <t>262</t>
  </si>
  <si>
    <t>272</t>
  </si>
  <si>
    <t>282</t>
  </si>
  <si>
    <t>292</t>
  </si>
  <si>
    <t>312</t>
  </si>
  <si>
    <t>322</t>
  </si>
  <si>
    <t>332</t>
  </si>
  <si>
    <t>342</t>
  </si>
  <si>
    <t>352</t>
  </si>
  <si>
    <t>362</t>
  </si>
  <si>
    <t>372</t>
  </si>
  <si>
    <t>382</t>
  </si>
  <si>
    <t>392</t>
  </si>
  <si>
    <t>412</t>
  </si>
  <si>
    <t>422</t>
  </si>
  <si>
    <t>432</t>
  </si>
  <si>
    <t>442</t>
  </si>
  <si>
    <t>452</t>
  </si>
  <si>
    <t>462</t>
  </si>
  <si>
    <t>472</t>
  </si>
  <si>
    <t>482</t>
  </si>
  <si>
    <t>492</t>
  </si>
  <si>
    <t>512</t>
  </si>
  <si>
    <t>522</t>
  </si>
  <si>
    <t>532</t>
  </si>
  <si>
    <t>542</t>
  </si>
  <si>
    <t>552</t>
  </si>
  <si>
    <t>562</t>
  </si>
  <si>
    <t>572</t>
  </si>
  <si>
    <t>582</t>
  </si>
  <si>
    <t>592</t>
  </si>
  <si>
    <t>612</t>
  </si>
  <si>
    <t>622</t>
  </si>
  <si>
    <t>632</t>
  </si>
  <si>
    <t>642</t>
  </si>
  <si>
    <t>652</t>
  </si>
  <si>
    <t>662</t>
  </si>
  <si>
    <t>672</t>
  </si>
  <si>
    <t>682</t>
  </si>
  <si>
    <t>692</t>
  </si>
  <si>
    <t>712</t>
  </si>
  <si>
    <t>722</t>
  </si>
  <si>
    <t>732</t>
  </si>
  <si>
    <t>742</t>
  </si>
  <si>
    <t>752</t>
  </si>
  <si>
    <t>762</t>
  </si>
  <si>
    <t>772</t>
  </si>
  <si>
    <t>782</t>
  </si>
  <si>
    <t>792</t>
  </si>
  <si>
    <t>812</t>
  </si>
  <si>
    <t>822</t>
  </si>
  <si>
    <t>832</t>
  </si>
  <si>
    <t>842</t>
  </si>
  <si>
    <t>852</t>
  </si>
  <si>
    <t>862</t>
  </si>
  <si>
    <t>872</t>
  </si>
  <si>
    <t>882</t>
  </si>
  <si>
    <t>892</t>
  </si>
  <si>
    <t>912</t>
  </si>
  <si>
    <t>922</t>
  </si>
  <si>
    <t>932</t>
  </si>
  <si>
    <t>942</t>
  </si>
  <si>
    <t>952</t>
  </si>
  <si>
    <t>962</t>
  </si>
  <si>
    <t>972</t>
  </si>
  <si>
    <t>982</t>
  </si>
  <si>
    <t>992</t>
  </si>
  <si>
    <t>0A2</t>
  </si>
  <si>
    <t>1A2</t>
  </si>
  <si>
    <t>2A2</t>
  </si>
  <si>
    <t>3A2</t>
  </si>
  <si>
    <t>4A2</t>
  </si>
  <si>
    <t>5A2</t>
  </si>
  <si>
    <t>6A2</t>
  </si>
  <si>
    <t>7A2</t>
  </si>
  <si>
    <t>8A2</t>
  </si>
  <si>
    <t>9A2</t>
  </si>
  <si>
    <t>0C2</t>
  </si>
  <si>
    <t>1C2</t>
  </si>
  <si>
    <t>2C2</t>
  </si>
  <si>
    <t>3C2</t>
  </si>
  <si>
    <t>4C2</t>
  </si>
  <si>
    <t>5C2</t>
  </si>
  <si>
    <t>6C2</t>
  </si>
  <si>
    <t>7C2</t>
  </si>
  <si>
    <t>8C2</t>
  </si>
  <si>
    <t>9C2</t>
  </si>
  <si>
    <t>0F2</t>
  </si>
  <si>
    <t>1F2</t>
  </si>
  <si>
    <t>2F2</t>
  </si>
  <si>
    <t>3F2</t>
  </si>
  <si>
    <t>4F2</t>
  </si>
  <si>
    <t>5F2</t>
  </si>
  <si>
    <t>6F2</t>
  </si>
  <si>
    <t>7F2</t>
  </si>
  <si>
    <t>8F2</t>
  </si>
  <si>
    <t>9F2</t>
  </si>
  <si>
    <t>0H2</t>
  </si>
  <si>
    <t>1H2</t>
  </si>
  <si>
    <t>2H2</t>
  </si>
  <si>
    <t>3H2</t>
  </si>
  <si>
    <t>4H2</t>
  </si>
  <si>
    <t>5H2</t>
  </si>
  <si>
    <t>6H2</t>
  </si>
  <si>
    <t>7H2</t>
  </si>
  <si>
    <t>8H2</t>
  </si>
  <si>
    <t>9H2</t>
  </si>
  <si>
    <t>0K2</t>
  </si>
  <si>
    <t>1K2</t>
  </si>
  <si>
    <t>2K2</t>
  </si>
  <si>
    <t>3K2</t>
  </si>
  <si>
    <t>4K2</t>
  </si>
  <si>
    <t>5K2</t>
  </si>
  <si>
    <t>6K2</t>
  </si>
  <si>
    <t>7K2</t>
  </si>
  <si>
    <t>8K2</t>
  </si>
  <si>
    <t>9K2</t>
  </si>
  <si>
    <t>0L2</t>
  </si>
  <si>
    <t>1L2</t>
  </si>
  <si>
    <t>2L2</t>
  </si>
  <si>
    <t>3L2</t>
  </si>
  <si>
    <t>4L2</t>
  </si>
  <si>
    <t>5L2</t>
  </si>
  <si>
    <t>6L2</t>
  </si>
  <si>
    <t>7L2</t>
  </si>
  <si>
    <t>8L2</t>
  </si>
  <si>
    <t>9L2</t>
  </si>
  <si>
    <t>0M2</t>
  </si>
  <si>
    <t>1M2</t>
  </si>
  <si>
    <t>2M2</t>
  </si>
  <si>
    <t>3M2</t>
  </si>
  <si>
    <t>4M2</t>
  </si>
  <si>
    <t>5M2</t>
  </si>
  <si>
    <t>6M2</t>
  </si>
  <si>
    <t>7M2</t>
  </si>
  <si>
    <t>8M2</t>
  </si>
  <si>
    <t>9M2</t>
  </si>
  <si>
    <t>0P2</t>
  </si>
  <si>
    <t>1P2</t>
  </si>
  <si>
    <t>2P2</t>
  </si>
  <si>
    <t>3P2</t>
  </si>
  <si>
    <t>4P2</t>
  </si>
  <si>
    <t>5P2</t>
  </si>
  <si>
    <t>6P2</t>
  </si>
  <si>
    <t>7P2</t>
  </si>
  <si>
    <t>8P2</t>
  </si>
  <si>
    <t>9P2</t>
  </si>
  <si>
    <t>0X2</t>
  </si>
  <si>
    <t>1X2</t>
  </si>
  <si>
    <t>2X2</t>
  </si>
  <si>
    <t>3X2</t>
  </si>
  <si>
    <t>4X2</t>
  </si>
  <si>
    <t>5X2</t>
  </si>
  <si>
    <t>6X2</t>
  </si>
  <si>
    <t>7X2</t>
  </si>
  <si>
    <t>8X2</t>
  </si>
  <si>
    <t>9X2</t>
  </si>
  <si>
    <t>0Y2</t>
  </si>
  <si>
    <t>1Y2</t>
  </si>
  <si>
    <t>2Y2</t>
  </si>
  <si>
    <t>3Y2</t>
  </si>
  <si>
    <t>4Y2</t>
  </si>
  <si>
    <t>5Y2</t>
  </si>
  <si>
    <t>6Y2</t>
  </si>
  <si>
    <t>7Y2</t>
  </si>
  <si>
    <t>8Y2</t>
  </si>
  <si>
    <t>9Y2</t>
  </si>
  <si>
    <t>013</t>
  </si>
  <si>
    <t>023</t>
  </si>
  <si>
    <t>033</t>
  </si>
  <si>
    <t>043</t>
  </si>
  <si>
    <t>053</t>
  </si>
  <si>
    <t>063</t>
  </si>
  <si>
    <t>073</t>
  </si>
  <si>
    <t>083</t>
  </si>
  <si>
    <t>093</t>
  </si>
  <si>
    <t>113</t>
  </si>
  <si>
    <t>123</t>
  </si>
  <si>
    <t>133</t>
  </si>
  <si>
    <t>143</t>
  </si>
  <si>
    <t>153</t>
  </si>
  <si>
    <t>163</t>
  </si>
  <si>
    <t>173</t>
  </si>
  <si>
    <t>183</t>
  </si>
  <si>
    <t>193</t>
  </si>
  <si>
    <t>213</t>
  </si>
  <si>
    <t>223</t>
  </si>
  <si>
    <t>233</t>
  </si>
  <si>
    <t>243</t>
  </si>
  <si>
    <t>253</t>
  </si>
  <si>
    <t>263</t>
  </si>
  <si>
    <t>273</t>
  </si>
  <si>
    <t>283</t>
  </si>
  <si>
    <t>293</t>
  </si>
  <si>
    <t>313</t>
  </si>
  <si>
    <t>323</t>
  </si>
  <si>
    <t>333</t>
  </si>
  <si>
    <t>343</t>
  </si>
  <si>
    <t>353</t>
  </si>
  <si>
    <t>363</t>
  </si>
  <si>
    <t>373</t>
  </si>
  <si>
    <t>383</t>
  </si>
  <si>
    <t>393</t>
  </si>
  <si>
    <t>413</t>
  </si>
  <si>
    <t>423</t>
  </si>
  <si>
    <t>433</t>
  </si>
  <si>
    <t>443</t>
  </si>
  <si>
    <t>453</t>
  </si>
  <si>
    <t>463</t>
  </si>
  <si>
    <t>473</t>
  </si>
  <si>
    <t>483</t>
  </si>
  <si>
    <t>493</t>
  </si>
  <si>
    <t>513</t>
  </si>
  <si>
    <t>523</t>
  </si>
  <si>
    <t>533</t>
  </si>
  <si>
    <t>543</t>
  </si>
  <si>
    <t>553</t>
  </si>
  <si>
    <t>563</t>
  </si>
  <si>
    <t>573</t>
  </si>
  <si>
    <t>583</t>
  </si>
  <si>
    <t>593</t>
  </si>
  <si>
    <t>613</t>
  </si>
  <si>
    <t>623</t>
  </si>
  <si>
    <t>633</t>
  </si>
  <si>
    <t>643</t>
  </si>
  <si>
    <t>653</t>
  </si>
  <si>
    <t>663</t>
  </si>
  <si>
    <t>673</t>
  </si>
  <si>
    <t>683</t>
  </si>
  <si>
    <t>693</t>
  </si>
  <si>
    <t>713</t>
  </si>
  <si>
    <t>723</t>
  </si>
  <si>
    <t>733</t>
  </si>
  <si>
    <t>743</t>
  </si>
  <si>
    <t>753</t>
  </si>
  <si>
    <t>763</t>
  </si>
  <si>
    <t>773</t>
  </si>
  <si>
    <t>783</t>
  </si>
  <si>
    <t>793</t>
  </si>
  <si>
    <t>813</t>
  </si>
  <si>
    <t>823</t>
  </si>
  <si>
    <t>833</t>
  </si>
  <si>
    <t>843</t>
  </si>
  <si>
    <t>853</t>
  </si>
  <si>
    <t>863</t>
  </si>
  <si>
    <t>873</t>
  </si>
  <si>
    <t>883</t>
  </si>
  <si>
    <t>893</t>
  </si>
  <si>
    <t>913</t>
  </si>
  <si>
    <t>923</t>
  </si>
  <si>
    <t>933</t>
  </si>
  <si>
    <t>943</t>
  </si>
  <si>
    <t>953</t>
  </si>
  <si>
    <t>963</t>
  </si>
  <si>
    <t>973</t>
  </si>
  <si>
    <t>983</t>
  </si>
  <si>
    <t>993</t>
  </si>
  <si>
    <t>0A3</t>
  </si>
  <si>
    <t>1A3</t>
  </si>
  <si>
    <t>2A3</t>
  </si>
  <si>
    <t>3A3</t>
  </si>
  <si>
    <t>4A3</t>
  </si>
  <si>
    <t>5A3</t>
  </si>
  <si>
    <t>6A3</t>
  </si>
  <si>
    <t>7A3</t>
  </si>
  <si>
    <t>8A3</t>
  </si>
  <si>
    <t>9A3</t>
  </si>
  <si>
    <t>0C3</t>
  </si>
  <si>
    <t>1C3</t>
  </si>
  <si>
    <t>2C3</t>
  </si>
  <si>
    <t>3C3</t>
  </si>
  <si>
    <t>4C3</t>
  </si>
  <si>
    <t>5C3</t>
  </si>
  <si>
    <t>6C3</t>
  </si>
  <si>
    <t>7C3</t>
  </si>
  <si>
    <t>8C3</t>
  </si>
  <si>
    <t>9C3</t>
  </si>
  <si>
    <t>0F3</t>
  </si>
  <si>
    <t>1F3</t>
  </si>
  <si>
    <t>2F3</t>
  </si>
  <si>
    <t>3F3</t>
  </si>
  <si>
    <t>4F3</t>
  </si>
  <si>
    <t>5F3</t>
  </si>
  <si>
    <t>6F3</t>
  </si>
  <si>
    <t>7F3</t>
  </si>
  <si>
    <t>8F3</t>
  </si>
  <si>
    <t>9F3</t>
  </si>
  <si>
    <t>0H3</t>
  </si>
  <si>
    <t>1H3</t>
  </si>
  <si>
    <t>2H3</t>
  </si>
  <si>
    <t>3H3</t>
  </si>
  <si>
    <t>4H3</t>
  </si>
  <si>
    <t>5H3</t>
  </si>
  <si>
    <t>6H3</t>
  </si>
  <si>
    <t>7H3</t>
  </si>
  <si>
    <t>8H3</t>
  </si>
  <si>
    <t>9H3</t>
  </si>
  <si>
    <t>0K3</t>
  </si>
  <si>
    <t>1K3</t>
  </si>
  <si>
    <t>2K3</t>
  </si>
  <si>
    <t>3K3</t>
  </si>
  <si>
    <t>4K3</t>
  </si>
  <si>
    <t>5K3</t>
  </si>
  <si>
    <t>6K3</t>
  </si>
  <si>
    <t>7K3</t>
  </si>
  <si>
    <t>8K3</t>
  </si>
  <si>
    <t>9K3</t>
  </si>
  <si>
    <t>0L3</t>
  </si>
  <si>
    <t>1L3</t>
  </si>
  <si>
    <t>2L3</t>
  </si>
  <si>
    <t>3L3</t>
  </si>
  <si>
    <t>4L3</t>
  </si>
  <si>
    <t>5L3</t>
  </si>
  <si>
    <t>6L3</t>
  </si>
  <si>
    <t>7L3</t>
  </si>
  <si>
    <t>8L3</t>
  </si>
  <si>
    <t>9L3</t>
  </si>
  <si>
    <t>0M3</t>
  </si>
  <si>
    <t>1M3</t>
  </si>
  <si>
    <t>2M3</t>
  </si>
  <si>
    <t>3M3</t>
  </si>
  <si>
    <t>4M3</t>
  </si>
  <si>
    <t>5M3</t>
  </si>
  <si>
    <t>6M3</t>
  </si>
  <si>
    <t>7M3</t>
  </si>
  <si>
    <t>8M3</t>
  </si>
  <si>
    <t>9M3</t>
  </si>
  <si>
    <t>0P3</t>
  </si>
  <si>
    <t>1P3</t>
  </si>
  <si>
    <t>2P3</t>
  </si>
  <si>
    <t>3P3</t>
  </si>
  <si>
    <t>4P3</t>
  </si>
  <si>
    <t>5P3</t>
  </si>
  <si>
    <t>6P3</t>
  </si>
  <si>
    <t>7P3</t>
  </si>
  <si>
    <t>8P3</t>
  </si>
  <si>
    <t>9P3</t>
  </si>
  <si>
    <t>0X3</t>
  </si>
  <si>
    <t>1X3</t>
  </si>
  <si>
    <t>2X3</t>
  </si>
  <si>
    <t>3X3</t>
  </si>
  <si>
    <t>4X3</t>
  </si>
  <si>
    <t>5X3</t>
  </si>
  <si>
    <t>6X3</t>
  </si>
  <si>
    <t>7X3</t>
  </si>
  <si>
    <t>8X3</t>
  </si>
  <si>
    <t>9X3</t>
  </si>
  <si>
    <t>0Y3</t>
  </si>
  <si>
    <t>1Y3</t>
  </si>
  <si>
    <t>2Y3</t>
  </si>
  <si>
    <t>3Y3</t>
  </si>
  <si>
    <t>4Y3</t>
  </si>
  <si>
    <t>5Y3</t>
  </si>
  <si>
    <t>6Y3</t>
  </si>
  <si>
    <t>7Y3</t>
  </si>
  <si>
    <t>8Y3</t>
  </si>
  <si>
    <t>9Y3</t>
  </si>
  <si>
    <t>014</t>
  </si>
  <si>
    <t>024</t>
  </si>
  <si>
    <t>034</t>
  </si>
  <si>
    <t>044</t>
  </si>
  <si>
    <t>054</t>
  </si>
  <si>
    <t>064</t>
  </si>
  <si>
    <t>074</t>
  </si>
  <si>
    <t>084</t>
  </si>
  <si>
    <t>094</t>
  </si>
  <si>
    <t>114</t>
  </si>
  <si>
    <t>124</t>
  </si>
  <si>
    <t>134</t>
  </si>
  <si>
    <t>144</t>
  </si>
  <si>
    <t>154</t>
  </si>
  <si>
    <t>164</t>
  </si>
  <si>
    <t>174</t>
  </si>
  <si>
    <t>184</t>
  </si>
  <si>
    <t>194</t>
  </si>
  <si>
    <t>214</t>
  </si>
  <si>
    <t>224</t>
  </si>
  <si>
    <t>234</t>
  </si>
  <si>
    <t>244</t>
  </si>
  <si>
    <t>254</t>
  </si>
  <si>
    <t>264</t>
  </si>
  <si>
    <t>274</t>
  </si>
  <si>
    <t>284</t>
  </si>
  <si>
    <t>294</t>
  </si>
  <si>
    <t>314</t>
  </si>
  <si>
    <t>324</t>
  </si>
  <si>
    <t>334</t>
  </si>
  <si>
    <t>344</t>
  </si>
  <si>
    <t>354</t>
  </si>
  <si>
    <t>364</t>
  </si>
  <si>
    <t>374</t>
  </si>
  <si>
    <t>384</t>
  </si>
  <si>
    <t>394</t>
  </si>
  <si>
    <t>414</t>
  </si>
  <si>
    <t>424</t>
  </si>
  <si>
    <t>434</t>
  </si>
  <si>
    <t>444</t>
  </si>
  <si>
    <t>454</t>
  </si>
  <si>
    <t>464</t>
  </si>
  <si>
    <t>474</t>
  </si>
  <si>
    <t>484</t>
  </si>
  <si>
    <t>494</t>
  </si>
  <si>
    <t>514</t>
  </si>
  <si>
    <t>524</t>
  </si>
  <si>
    <t>534</t>
  </si>
  <si>
    <t>544</t>
  </si>
  <si>
    <t>554</t>
  </si>
  <si>
    <t>564</t>
  </si>
  <si>
    <t>574</t>
  </si>
  <si>
    <t>584</t>
  </si>
  <si>
    <t>594</t>
  </si>
  <si>
    <t>614</t>
  </si>
  <si>
    <t>624</t>
  </si>
  <si>
    <t>634</t>
  </si>
  <si>
    <t>644</t>
  </si>
  <si>
    <t>654</t>
  </si>
  <si>
    <t>664</t>
  </si>
  <si>
    <t>674</t>
  </si>
  <si>
    <t>684</t>
  </si>
  <si>
    <t>694</t>
  </si>
  <si>
    <t>714</t>
  </si>
  <si>
    <t>724</t>
  </si>
  <si>
    <t>734</t>
  </si>
  <si>
    <t>744</t>
  </si>
  <si>
    <t>754</t>
  </si>
  <si>
    <t>764</t>
  </si>
  <si>
    <t>774</t>
  </si>
  <si>
    <t>784</t>
  </si>
  <si>
    <t>794</t>
  </si>
  <si>
    <t>814</t>
  </si>
  <si>
    <t>824</t>
  </si>
  <si>
    <t>834</t>
  </si>
  <si>
    <t>844</t>
  </si>
  <si>
    <t>854</t>
  </si>
  <si>
    <t>864</t>
  </si>
  <si>
    <t>874</t>
  </si>
  <si>
    <t>884</t>
  </si>
  <si>
    <t>894</t>
  </si>
  <si>
    <t>914</t>
  </si>
  <si>
    <t>924</t>
  </si>
  <si>
    <t>934</t>
  </si>
  <si>
    <t>944</t>
  </si>
  <si>
    <t>954</t>
  </si>
  <si>
    <t>964</t>
  </si>
  <si>
    <t>974</t>
  </si>
  <si>
    <t>984</t>
  </si>
  <si>
    <t>994</t>
  </si>
  <si>
    <t>0A4</t>
  </si>
  <si>
    <t>1A4</t>
  </si>
  <si>
    <t>2A4</t>
  </si>
  <si>
    <t>3A4</t>
  </si>
  <si>
    <t>4A4</t>
  </si>
  <si>
    <t>5A4</t>
  </si>
  <si>
    <t>6A4</t>
  </si>
  <si>
    <t>7A4</t>
  </si>
  <si>
    <t>8A4</t>
  </si>
  <si>
    <t>9A4</t>
  </si>
  <si>
    <t>0C4</t>
  </si>
  <si>
    <t>1C4</t>
  </si>
  <si>
    <t>2C4</t>
  </si>
  <si>
    <t>3C4</t>
  </si>
  <si>
    <t>4C4</t>
  </si>
  <si>
    <t>5C4</t>
  </si>
  <si>
    <t>6C4</t>
  </si>
  <si>
    <t>7C4</t>
  </si>
  <si>
    <t>8C4</t>
  </si>
  <si>
    <t>9C4</t>
  </si>
  <si>
    <t>0F4</t>
  </si>
  <si>
    <t>1F4</t>
  </si>
  <si>
    <t>2F4</t>
  </si>
  <si>
    <t>3F4</t>
  </si>
  <si>
    <t>4F4</t>
  </si>
  <si>
    <t>5F4</t>
  </si>
  <si>
    <t>6F4</t>
  </si>
  <si>
    <t>7F4</t>
  </si>
  <si>
    <t>8F4</t>
  </si>
  <si>
    <t>9F4</t>
  </si>
  <si>
    <t>0H4</t>
  </si>
  <si>
    <t>1H4</t>
  </si>
  <si>
    <t>2H4</t>
  </si>
  <si>
    <t>3H4</t>
  </si>
  <si>
    <t>4H4</t>
  </si>
  <si>
    <t>5H4</t>
  </si>
  <si>
    <t>6H4</t>
  </si>
  <si>
    <t>7H4</t>
  </si>
  <si>
    <t>8H4</t>
  </si>
  <si>
    <t>9H4</t>
  </si>
  <si>
    <t>0K4</t>
  </si>
  <si>
    <t>1K4</t>
  </si>
  <si>
    <t>2K4</t>
  </si>
  <si>
    <t>3K4</t>
  </si>
  <si>
    <t>4K4</t>
  </si>
  <si>
    <t>5K4</t>
  </si>
  <si>
    <t>6K4</t>
  </si>
  <si>
    <t>7K4</t>
  </si>
  <si>
    <t>8K4</t>
  </si>
  <si>
    <t>9K4</t>
  </si>
  <si>
    <t>0L4</t>
  </si>
  <si>
    <t>1L4</t>
  </si>
  <si>
    <t>2L4</t>
  </si>
  <si>
    <t>3L4</t>
  </si>
  <si>
    <t>4L4</t>
  </si>
  <si>
    <t>5L4</t>
  </si>
  <si>
    <t>6L4</t>
  </si>
  <si>
    <t>7L4</t>
  </si>
  <si>
    <t>8L4</t>
  </si>
  <si>
    <t>9L4</t>
  </si>
  <si>
    <t>0M4</t>
  </si>
  <si>
    <t>1M4</t>
  </si>
  <si>
    <t>2M4</t>
  </si>
  <si>
    <t>3M4</t>
  </si>
  <si>
    <t>4M4</t>
  </si>
  <si>
    <t>5M4</t>
  </si>
  <si>
    <t>6M4</t>
  </si>
  <si>
    <t>7M4</t>
  </si>
  <si>
    <t>8M4</t>
  </si>
  <si>
    <t>9M4</t>
  </si>
  <si>
    <t>0P4</t>
  </si>
  <si>
    <t>1P4</t>
  </si>
  <si>
    <t>2P4</t>
  </si>
  <si>
    <t>3P4</t>
  </si>
  <si>
    <t>4P4</t>
  </si>
  <si>
    <t>5P4</t>
  </si>
  <si>
    <t>6P4</t>
  </si>
  <si>
    <t>7P4</t>
  </si>
  <si>
    <t>8P4</t>
  </si>
  <si>
    <t>9P4</t>
  </si>
  <si>
    <t>0X4</t>
  </si>
  <si>
    <t>1X4</t>
  </si>
  <si>
    <t>2X4</t>
  </si>
  <si>
    <t>3X4</t>
  </si>
  <si>
    <t>4X4</t>
  </si>
  <si>
    <t>5X4</t>
  </si>
  <si>
    <t>6X4</t>
  </si>
  <si>
    <t>7X4</t>
  </si>
  <si>
    <t>8X4</t>
  </si>
  <si>
    <t>9X4</t>
  </si>
  <si>
    <t>0Y4</t>
  </si>
  <si>
    <t>1Y4</t>
  </si>
  <si>
    <t>2Y4</t>
  </si>
  <si>
    <t>3Y4</t>
  </si>
  <si>
    <t>4Y4</t>
  </si>
  <si>
    <t>5Y4</t>
  </si>
  <si>
    <t>6Y4</t>
  </si>
  <si>
    <t>7Y4</t>
  </si>
  <si>
    <t>8Y4</t>
  </si>
  <si>
    <t>9Y4</t>
  </si>
  <si>
    <t>015</t>
  </si>
  <si>
    <t>025</t>
  </si>
  <si>
    <t>035</t>
  </si>
  <si>
    <t>045</t>
  </si>
  <si>
    <t>055</t>
  </si>
  <si>
    <t>065</t>
  </si>
  <si>
    <t>075</t>
  </si>
  <si>
    <t>085</t>
  </si>
  <si>
    <t>095</t>
  </si>
  <si>
    <t>115</t>
  </si>
  <si>
    <t>125</t>
  </si>
  <si>
    <t>135</t>
  </si>
  <si>
    <t>145</t>
  </si>
  <si>
    <t>155</t>
  </si>
  <si>
    <t>165</t>
  </si>
  <si>
    <t>175</t>
  </si>
  <si>
    <t>185</t>
  </si>
  <si>
    <t>195</t>
  </si>
  <si>
    <t>215</t>
  </si>
  <si>
    <t>225</t>
  </si>
  <si>
    <t>235</t>
  </si>
  <si>
    <t>245</t>
  </si>
  <si>
    <t>255</t>
  </si>
  <si>
    <t>265</t>
  </si>
  <si>
    <t>275</t>
  </si>
  <si>
    <t>285</t>
  </si>
  <si>
    <t>295</t>
  </si>
  <si>
    <t>315</t>
  </si>
  <si>
    <t>325</t>
  </si>
  <si>
    <t>335</t>
  </si>
  <si>
    <t>345</t>
  </si>
  <si>
    <t>355</t>
  </si>
  <si>
    <t>365</t>
  </si>
  <si>
    <t>375</t>
  </si>
  <si>
    <t>385</t>
  </si>
  <si>
    <t>395</t>
  </si>
  <si>
    <t>415</t>
  </si>
  <si>
    <t>425</t>
  </si>
  <si>
    <t>435</t>
  </si>
  <si>
    <t>445</t>
  </si>
  <si>
    <t>455</t>
  </si>
  <si>
    <t>465</t>
  </si>
  <si>
    <t>475</t>
  </si>
  <si>
    <t>485</t>
  </si>
  <si>
    <t>495</t>
  </si>
  <si>
    <t>515</t>
  </si>
  <si>
    <t>525</t>
  </si>
  <si>
    <t>535</t>
  </si>
  <si>
    <t>545</t>
  </si>
  <si>
    <t>555</t>
  </si>
  <si>
    <t>565</t>
  </si>
  <si>
    <t>575</t>
  </si>
  <si>
    <t>585</t>
  </si>
  <si>
    <t>595</t>
  </si>
  <si>
    <t>615</t>
  </si>
  <si>
    <t>625</t>
  </si>
  <si>
    <t>635</t>
  </si>
  <si>
    <t>645</t>
  </si>
  <si>
    <t>655</t>
  </si>
  <si>
    <t>665</t>
  </si>
  <si>
    <t>675</t>
  </si>
  <si>
    <t>685</t>
  </si>
  <si>
    <t>695</t>
  </si>
  <si>
    <t>715</t>
  </si>
  <si>
    <t>725</t>
  </si>
  <si>
    <t>735</t>
  </si>
  <si>
    <t>745</t>
  </si>
  <si>
    <t>755</t>
  </si>
  <si>
    <t>765</t>
  </si>
  <si>
    <t>775</t>
  </si>
  <si>
    <t>785</t>
  </si>
  <si>
    <t>795</t>
  </si>
  <si>
    <t>815</t>
  </si>
  <si>
    <t>825</t>
  </si>
  <si>
    <t>835</t>
  </si>
  <si>
    <t>845</t>
  </si>
  <si>
    <t>855</t>
  </si>
  <si>
    <t>865</t>
  </si>
  <si>
    <t>875</t>
  </si>
  <si>
    <t>885</t>
  </si>
  <si>
    <t>895</t>
  </si>
  <si>
    <t>915</t>
  </si>
  <si>
    <t>925</t>
  </si>
  <si>
    <t>935</t>
  </si>
  <si>
    <t>945</t>
  </si>
  <si>
    <t>955</t>
  </si>
  <si>
    <t>965</t>
  </si>
  <si>
    <t>975</t>
  </si>
  <si>
    <t>985</t>
  </si>
  <si>
    <t>995</t>
  </si>
  <si>
    <t>0A5</t>
  </si>
  <si>
    <t>1A5</t>
  </si>
  <si>
    <t>2A5</t>
  </si>
  <si>
    <t>3A5</t>
  </si>
  <si>
    <t>4A5</t>
  </si>
  <si>
    <t>5A5</t>
  </si>
  <si>
    <t>6A5</t>
  </si>
  <si>
    <t>7A5</t>
  </si>
  <si>
    <t>8A5</t>
  </si>
  <si>
    <t>9A5</t>
  </si>
  <si>
    <t>0C5</t>
  </si>
  <si>
    <t>1C5</t>
  </si>
  <si>
    <t>2C5</t>
  </si>
  <si>
    <t>3C5</t>
  </si>
  <si>
    <t>4C5</t>
  </si>
  <si>
    <t>5C5</t>
  </si>
  <si>
    <t>6C5</t>
  </si>
  <si>
    <t>7C5</t>
  </si>
  <si>
    <t>8C5</t>
  </si>
  <si>
    <t>9C5</t>
  </si>
  <si>
    <t>0F5</t>
  </si>
  <si>
    <t>1F5</t>
  </si>
  <si>
    <t>2F5</t>
  </si>
  <si>
    <t>3F5</t>
  </si>
  <si>
    <t>4F5</t>
  </si>
  <si>
    <t>5F5</t>
  </si>
  <si>
    <t>6F5</t>
  </si>
  <si>
    <t>7F5</t>
  </si>
  <si>
    <t>8F5</t>
  </si>
  <si>
    <t>9F5</t>
  </si>
  <si>
    <t>0H5</t>
  </si>
  <si>
    <t>1H5</t>
  </si>
  <si>
    <t>2H5</t>
  </si>
  <si>
    <t>3H5</t>
  </si>
  <si>
    <t>4H5</t>
  </si>
  <si>
    <t>5H5</t>
  </si>
  <si>
    <t>6H5</t>
  </si>
  <si>
    <t>7H5</t>
  </si>
  <si>
    <t>8H5</t>
  </si>
  <si>
    <t>9H5</t>
  </si>
  <si>
    <t>0K5</t>
  </si>
  <si>
    <t>1K5</t>
  </si>
  <si>
    <t>2K5</t>
  </si>
  <si>
    <t>3K5</t>
  </si>
  <si>
    <t>4K5</t>
  </si>
  <si>
    <t>5K5</t>
  </si>
  <si>
    <t>6K5</t>
  </si>
  <si>
    <t>7K5</t>
  </si>
  <si>
    <t>8K5</t>
  </si>
  <si>
    <t>9K5</t>
  </si>
  <si>
    <t>0L5</t>
  </si>
  <si>
    <t>1L5</t>
  </si>
  <si>
    <t>2L5</t>
  </si>
  <si>
    <t>3L5</t>
  </si>
  <si>
    <t>4L5</t>
  </si>
  <si>
    <t>5L5</t>
  </si>
  <si>
    <t>6L5</t>
  </si>
  <si>
    <t>7L5</t>
  </si>
  <si>
    <t>8L5</t>
  </si>
  <si>
    <t>9L5</t>
  </si>
  <si>
    <t>0M5</t>
  </si>
  <si>
    <t>1M5</t>
  </si>
  <si>
    <t>2M5</t>
  </si>
  <si>
    <t>3M5</t>
  </si>
  <si>
    <t>4M5</t>
  </si>
  <si>
    <t>5M5</t>
  </si>
  <si>
    <t>6M5</t>
  </si>
  <si>
    <t>7M5</t>
  </si>
  <si>
    <t>8M5</t>
  </si>
  <si>
    <t>9M5</t>
  </si>
  <si>
    <t>0P5</t>
  </si>
  <si>
    <t>1P5</t>
  </si>
  <si>
    <t>2P5</t>
  </si>
  <si>
    <t>3P5</t>
  </si>
  <si>
    <t>4P5</t>
  </si>
  <si>
    <t>5P5</t>
  </si>
  <si>
    <t>6P5</t>
  </si>
  <si>
    <t>7P5</t>
  </si>
  <si>
    <t>8P5</t>
  </si>
  <si>
    <t>9P5</t>
  </si>
  <si>
    <t>0X5</t>
  </si>
  <si>
    <t>1X5</t>
  </si>
  <si>
    <t>2X5</t>
  </si>
  <si>
    <t>3X5</t>
  </si>
  <si>
    <t>4X5</t>
  </si>
  <si>
    <t>5X5</t>
  </si>
  <si>
    <t>6X5</t>
  </si>
  <si>
    <t>7X5</t>
  </si>
  <si>
    <t>8X5</t>
  </si>
  <si>
    <t>9X5</t>
  </si>
  <si>
    <t>0Y5</t>
  </si>
  <si>
    <t>1Y5</t>
  </si>
  <si>
    <t>2Y5</t>
  </si>
  <si>
    <t>3Y5</t>
  </si>
  <si>
    <t>4Y5</t>
  </si>
  <si>
    <t>5Y5</t>
  </si>
  <si>
    <t>6Y5</t>
  </si>
  <si>
    <t>7Y5</t>
  </si>
  <si>
    <t>8Y5</t>
  </si>
  <si>
    <t>9Y5</t>
  </si>
  <si>
    <t>016</t>
  </si>
  <si>
    <t>026</t>
  </si>
  <si>
    <t>036</t>
  </si>
  <si>
    <t>046</t>
  </si>
  <si>
    <t>056</t>
  </si>
  <si>
    <t>066</t>
  </si>
  <si>
    <t>076</t>
  </si>
  <si>
    <t>086</t>
  </si>
  <si>
    <t>096</t>
  </si>
  <si>
    <t>116</t>
  </si>
  <si>
    <t>126</t>
  </si>
  <si>
    <t>136</t>
  </si>
  <si>
    <t>146</t>
  </si>
  <si>
    <t>156</t>
  </si>
  <si>
    <t>166</t>
  </si>
  <si>
    <t>176</t>
  </si>
  <si>
    <t>186</t>
  </si>
  <si>
    <t>196</t>
  </si>
  <si>
    <t>216</t>
  </si>
  <si>
    <t>226</t>
  </si>
  <si>
    <t>236</t>
  </si>
  <si>
    <t>246</t>
  </si>
  <si>
    <t>256</t>
  </si>
  <si>
    <t>266</t>
  </si>
  <si>
    <t>276</t>
  </si>
  <si>
    <t>286</t>
  </si>
  <si>
    <t>296</t>
  </si>
  <si>
    <t>316</t>
  </si>
  <si>
    <t>326</t>
  </si>
  <si>
    <t>336</t>
  </si>
  <si>
    <t>346</t>
  </si>
  <si>
    <t>356</t>
  </si>
  <si>
    <t>366</t>
  </si>
  <si>
    <t>376</t>
  </si>
  <si>
    <t>386</t>
  </si>
  <si>
    <t>396</t>
  </si>
  <si>
    <t>416</t>
  </si>
  <si>
    <t>426</t>
  </si>
  <si>
    <t>436</t>
  </si>
  <si>
    <t>446</t>
  </si>
  <si>
    <t>456</t>
  </si>
  <si>
    <t>466</t>
  </si>
  <si>
    <t>476</t>
  </si>
  <si>
    <t>486</t>
  </si>
  <si>
    <t>496</t>
  </si>
  <si>
    <t>516</t>
  </si>
  <si>
    <t>526</t>
  </si>
  <si>
    <t>536</t>
  </si>
  <si>
    <t>546</t>
  </si>
  <si>
    <t>556</t>
  </si>
  <si>
    <t>566</t>
  </si>
  <si>
    <t>576</t>
  </si>
  <si>
    <t>586</t>
  </si>
  <si>
    <t>596</t>
  </si>
  <si>
    <t>616</t>
  </si>
  <si>
    <t>626</t>
  </si>
  <si>
    <t>636</t>
  </si>
  <si>
    <t>646</t>
  </si>
  <si>
    <t>656</t>
  </si>
  <si>
    <t>666</t>
  </si>
  <si>
    <t>676</t>
  </si>
  <si>
    <t>686</t>
  </si>
  <si>
    <t>696</t>
  </si>
  <si>
    <t>716</t>
  </si>
  <si>
    <t>726</t>
  </si>
  <si>
    <t>736</t>
  </si>
  <si>
    <t>746</t>
  </si>
  <si>
    <t>756</t>
  </si>
  <si>
    <t>766</t>
  </si>
  <si>
    <t>776</t>
  </si>
  <si>
    <t>786</t>
  </si>
  <si>
    <t>796</t>
  </si>
  <si>
    <t>816</t>
  </si>
  <si>
    <t>826</t>
  </si>
  <si>
    <t>836</t>
  </si>
  <si>
    <t>846</t>
  </si>
  <si>
    <t>856</t>
  </si>
  <si>
    <t>866</t>
  </si>
  <si>
    <t>876</t>
  </si>
  <si>
    <t>886</t>
  </si>
  <si>
    <t>896</t>
  </si>
  <si>
    <t>916</t>
  </si>
  <si>
    <t>926</t>
  </si>
  <si>
    <t>936</t>
  </si>
  <si>
    <t>946</t>
  </si>
  <si>
    <t>956</t>
  </si>
  <si>
    <t>966</t>
  </si>
  <si>
    <t>976</t>
  </si>
  <si>
    <t>986</t>
  </si>
  <si>
    <t>996</t>
  </si>
  <si>
    <t>0A6</t>
  </si>
  <si>
    <t>1A6</t>
  </si>
  <si>
    <t>2A6</t>
  </si>
  <si>
    <t>3A6</t>
  </si>
  <si>
    <t>4A6</t>
  </si>
  <si>
    <t>5A6</t>
  </si>
  <si>
    <t>6A6</t>
  </si>
  <si>
    <t>7A6</t>
  </si>
  <si>
    <t>8A6</t>
  </si>
  <si>
    <t>9A6</t>
  </si>
  <si>
    <t>0C6</t>
  </si>
  <si>
    <t>1C6</t>
  </si>
  <si>
    <t>2C6</t>
  </si>
  <si>
    <t>3C6</t>
  </si>
  <si>
    <t>4C6</t>
  </si>
  <si>
    <t>5C6</t>
  </si>
  <si>
    <t>6C6</t>
  </si>
  <si>
    <t>7C6</t>
  </si>
  <si>
    <t>8C6</t>
  </si>
  <si>
    <t>9C6</t>
  </si>
  <si>
    <t>0F6</t>
  </si>
  <si>
    <t>1F6</t>
  </si>
  <si>
    <t>2F6</t>
  </si>
  <si>
    <t>3F6</t>
  </si>
  <si>
    <t>4F6</t>
  </si>
  <si>
    <t>5F6</t>
  </si>
  <si>
    <t>6F6</t>
  </si>
  <si>
    <t>7F6</t>
  </si>
  <si>
    <t>8F6</t>
  </si>
  <si>
    <t>9F6</t>
  </si>
  <si>
    <t>0H6</t>
  </si>
  <si>
    <t>1H6</t>
  </si>
  <si>
    <t>2H6</t>
  </si>
  <si>
    <t>3H6</t>
  </si>
  <si>
    <t>4H6</t>
  </si>
  <si>
    <t>5H6</t>
  </si>
  <si>
    <t>6H6</t>
  </si>
  <si>
    <t>7H6</t>
  </si>
  <si>
    <t>8H6</t>
  </si>
  <si>
    <t>9H6</t>
  </si>
  <si>
    <t>0K6</t>
  </si>
  <si>
    <t>1K6</t>
  </si>
  <si>
    <t>2K6</t>
  </si>
  <si>
    <t>3K6</t>
  </si>
  <si>
    <t>4K6</t>
  </si>
  <si>
    <t>5K6</t>
  </si>
  <si>
    <t>6K6</t>
  </si>
  <si>
    <t>7K6</t>
  </si>
  <si>
    <t>8K6</t>
  </si>
  <si>
    <t>9K6</t>
  </si>
  <si>
    <t>0L6</t>
  </si>
  <si>
    <t>1L6</t>
  </si>
  <si>
    <t>2L6</t>
  </si>
  <si>
    <t>3L6</t>
  </si>
  <si>
    <t>4L6</t>
  </si>
  <si>
    <t>5L6</t>
  </si>
  <si>
    <t>6L6</t>
  </si>
  <si>
    <t>7L6</t>
  </si>
  <si>
    <t>8L6</t>
  </si>
  <si>
    <t>9L6</t>
  </si>
  <si>
    <t>0M6</t>
  </si>
  <si>
    <t>1M6</t>
  </si>
  <si>
    <t>2M6</t>
  </si>
  <si>
    <t>3M6</t>
  </si>
  <si>
    <t>4M6</t>
  </si>
  <si>
    <t>5M6</t>
  </si>
  <si>
    <t>6M6</t>
  </si>
  <si>
    <t>7M6</t>
  </si>
  <si>
    <t>8M6</t>
  </si>
  <si>
    <t>9M6</t>
  </si>
  <si>
    <t>0P6</t>
  </si>
  <si>
    <t>1P6</t>
  </si>
  <si>
    <t>2P6</t>
  </si>
  <si>
    <t>3P6</t>
  </si>
  <si>
    <t>4P6</t>
  </si>
  <si>
    <t>5P6</t>
  </si>
  <si>
    <t>6P6</t>
  </si>
  <si>
    <t>7P6</t>
  </si>
  <si>
    <t>8P6</t>
  </si>
  <si>
    <t>9P6</t>
  </si>
  <si>
    <t>0X6</t>
  </si>
  <si>
    <t>1X6</t>
  </si>
  <si>
    <t>2X6</t>
  </si>
  <si>
    <t>3X6</t>
  </si>
  <si>
    <t>4X6</t>
  </si>
  <si>
    <t>5X6</t>
  </si>
  <si>
    <t>6X6</t>
  </si>
  <si>
    <t>7X6</t>
  </si>
  <si>
    <t>8X6</t>
  </si>
  <si>
    <t>9X6</t>
  </si>
  <si>
    <t>0Y6</t>
  </si>
  <si>
    <t>1Y6</t>
  </si>
  <si>
    <t>2Y6</t>
  </si>
  <si>
    <t>3Y6</t>
  </si>
  <si>
    <t>4Y6</t>
  </si>
  <si>
    <t>5Y6</t>
  </si>
  <si>
    <t>6Y6</t>
  </si>
  <si>
    <t>7Y6</t>
  </si>
  <si>
    <t>8Y6</t>
  </si>
  <si>
    <t>9Y6</t>
  </si>
  <si>
    <t>017</t>
  </si>
  <si>
    <t>027</t>
  </si>
  <si>
    <t>037</t>
  </si>
  <si>
    <t>047</t>
  </si>
  <si>
    <t>057</t>
  </si>
  <si>
    <t>067</t>
  </si>
  <si>
    <t>077</t>
  </si>
  <si>
    <t>087</t>
  </si>
  <si>
    <t>097</t>
  </si>
  <si>
    <t>117</t>
  </si>
  <si>
    <t>127</t>
  </si>
  <si>
    <t>137</t>
  </si>
  <si>
    <t>147</t>
  </si>
  <si>
    <t>157</t>
  </si>
  <si>
    <t>167</t>
  </si>
  <si>
    <t>177</t>
  </si>
  <si>
    <t>187</t>
  </si>
  <si>
    <t>197</t>
  </si>
  <si>
    <t>217</t>
  </si>
  <si>
    <t>227</t>
  </si>
  <si>
    <t>237</t>
  </si>
  <si>
    <t>247</t>
  </si>
  <si>
    <t>257</t>
  </si>
  <si>
    <t>267</t>
  </si>
  <si>
    <t>277</t>
  </si>
  <si>
    <t>287</t>
  </si>
  <si>
    <t>297</t>
  </si>
  <si>
    <t>317</t>
  </si>
  <si>
    <t>327</t>
  </si>
  <si>
    <t>337</t>
  </si>
  <si>
    <t>347</t>
  </si>
  <si>
    <t>357</t>
  </si>
  <si>
    <t>367</t>
  </si>
  <si>
    <t>377</t>
  </si>
  <si>
    <t>387</t>
  </si>
  <si>
    <t>397</t>
  </si>
  <si>
    <t>417</t>
  </si>
  <si>
    <t>427</t>
  </si>
  <si>
    <t>437</t>
  </si>
  <si>
    <t>447</t>
  </si>
  <si>
    <t>457</t>
  </si>
  <si>
    <t>467</t>
  </si>
  <si>
    <t>477</t>
  </si>
  <si>
    <t>487</t>
  </si>
  <si>
    <t>497</t>
  </si>
  <si>
    <t>517</t>
  </si>
  <si>
    <t>527</t>
  </si>
  <si>
    <t>537</t>
  </si>
  <si>
    <t>547</t>
  </si>
  <si>
    <t>557</t>
  </si>
  <si>
    <t>567</t>
  </si>
  <si>
    <t>577</t>
  </si>
  <si>
    <t>587</t>
  </si>
  <si>
    <t>597</t>
  </si>
  <si>
    <t>617</t>
  </si>
  <si>
    <t>627</t>
  </si>
  <si>
    <t>637</t>
  </si>
  <si>
    <t>647</t>
  </si>
  <si>
    <t>657</t>
  </si>
  <si>
    <t>667</t>
  </si>
  <si>
    <t>677</t>
  </si>
  <si>
    <t>687</t>
  </si>
  <si>
    <t>697</t>
  </si>
  <si>
    <t>717</t>
  </si>
  <si>
    <t>727</t>
  </si>
  <si>
    <t>737</t>
  </si>
  <si>
    <t>747</t>
  </si>
  <si>
    <t>757</t>
  </si>
  <si>
    <t>767</t>
  </si>
  <si>
    <t>777</t>
  </si>
  <si>
    <t>787</t>
  </si>
  <si>
    <t>797</t>
  </si>
  <si>
    <t>817</t>
  </si>
  <si>
    <t>827</t>
  </si>
  <si>
    <t>837</t>
  </si>
  <si>
    <t>847</t>
  </si>
  <si>
    <t>857</t>
  </si>
  <si>
    <t>867</t>
  </si>
  <si>
    <t>877</t>
  </si>
  <si>
    <t>887</t>
  </si>
  <si>
    <t>897</t>
  </si>
  <si>
    <t>917</t>
  </si>
  <si>
    <t>927</t>
  </si>
  <si>
    <t>937</t>
  </si>
  <si>
    <t>947</t>
  </si>
  <si>
    <t>957</t>
  </si>
  <si>
    <t>967</t>
  </si>
  <si>
    <t>977</t>
  </si>
  <si>
    <t>987</t>
  </si>
  <si>
    <t>997</t>
  </si>
  <si>
    <t>0A7</t>
  </si>
  <si>
    <t>1A7</t>
  </si>
  <si>
    <t>2A7</t>
  </si>
  <si>
    <t>3A7</t>
  </si>
  <si>
    <t>4A7</t>
  </si>
  <si>
    <t>5A7</t>
  </si>
  <si>
    <t>6A7</t>
  </si>
  <si>
    <t>7A7</t>
  </si>
  <si>
    <t>8A7</t>
  </si>
  <si>
    <t>9A7</t>
  </si>
  <si>
    <t>0C7</t>
  </si>
  <si>
    <t>1C7</t>
  </si>
  <si>
    <t>2C7</t>
  </si>
  <si>
    <t>3C7</t>
  </si>
  <si>
    <t>4C7</t>
  </si>
  <si>
    <t>5C7</t>
  </si>
  <si>
    <t>6C7</t>
  </si>
  <si>
    <t>7C7</t>
  </si>
  <si>
    <t>8C7</t>
  </si>
  <si>
    <t>9C7</t>
  </si>
  <si>
    <t>0F7</t>
  </si>
  <si>
    <t>1F7</t>
  </si>
  <si>
    <t>2F7</t>
  </si>
  <si>
    <t>3F7</t>
  </si>
  <si>
    <t>4F7</t>
  </si>
  <si>
    <t>5F7</t>
  </si>
  <si>
    <t>6F7</t>
  </si>
  <si>
    <t>7F7</t>
  </si>
  <si>
    <t>8F7</t>
  </si>
  <si>
    <t>9F7</t>
  </si>
  <si>
    <t>0H7</t>
  </si>
  <si>
    <t>1H7</t>
  </si>
  <si>
    <t>2H7</t>
  </si>
  <si>
    <t>3H7</t>
  </si>
  <si>
    <t>4H7</t>
  </si>
  <si>
    <t>5H7</t>
  </si>
  <si>
    <t>6H7</t>
  </si>
  <si>
    <t>7H7</t>
  </si>
  <si>
    <t>8H7</t>
  </si>
  <si>
    <t>9H7</t>
  </si>
  <si>
    <t>0K7</t>
  </si>
  <si>
    <t>1K7</t>
  </si>
  <si>
    <t>2K7</t>
  </si>
  <si>
    <t>3K7</t>
  </si>
  <si>
    <t>4K7</t>
  </si>
  <si>
    <t>5K7</t>
  </si>
  <si>
    <t>6K7</t>
  </si>
  <si>
    <t>7K7</t>
  </si>
  <si>
    <t>8K7</t>
  </si>
  <si>
    <t>9K7</t>
  </si>
  <si>
    <t>0L7</t>
  </si>
  <si>
    <t>1L7</t>
  </si>
  <si>
    <t>2L7</t>
  </si>
  <si>
    <t>3L7</t>
  </si>
  <si>
    <t>4L7</t>
  </si>
  <si>
    <t>5L7</t>
  </si>
  <si>
    <t>6L7</t>
  </si>
  <si>
    <t>7L7</t>
  </si>
  <si>
    <t>8L7</t>
  </si>
  <si>
    <t>9L7</t>
  </si>
  <si>
    <t>0M7</t>
  </si>
  <si>
    <t>1M7</t>
  </si>
  <si>
    <t>2M7</t>
  </si>
  <si>
    <t>3M7</t>
  </si>
  <si>
    <t>4M7</t>
  </si>
  <si>
    <t>5M7</t>
  </si>
  <si>
    <t>6M7</t>
  </si>
  <si>
    <t>7M7</t>
  </si>
  <si>
    <t>8M7</t>
  </si>
  <si>
    <t>9M7</t>
  </si>
  <si>
    <t>0P7</t>
  </si>
  <si>
    <t>1P7</t>
  </si>
  <si>
    <t>2P7</t>
  </si>
  <si>
    <t>3P7</t>
  </si>
  <si>
    <t>4P7</t>
  </si>
  <si>
    <t>5P7</t>
  </si>
  <si>
    <t>6P7</t>
  </si>
  <si>
    <t>7P7</t>
  </si>
  <si>
    <t>8P7</t>
  </si>
  <si>
    <t>9P7</t>
  </si>
  <si>
    <t>0X7</t>
  </si>
  <si>
    <t>1X7</t>
  </si>
  <si>
    <t>2X7</t>
  </si>
  <si>
    <t>3X7</t>
  </si>
  <si>
    <t>4X7</t>
  </si>
  <si>
    <t>5X7</t>
  </si>
  <si>
    <t>6X7</t>
  </si>
  <si>
    <t>7X7</t>
  </si>
  <si>
    <t>8X7</t>
  </si>
  <si>
    <t>9X7</t>
  </si>
  <si>
    <t>0Y7</t>
  </si>
  <si>
    <t>1Y7</t>
  </si>
  <si>
    <t>2Y7</t>
  </si>
  <si>
    <t>3Y7</t>
  </si>
  <si>
    <t>4Y7</t>
  </si>
  <si>
    <t>5Y7</t>
  </si>
  <si>
    <t>6Y7</t>
  </si>
  <si>
    <t>7Y7</t>
  </si>
  <si>
    <t>8Y7</t>
  </si>
  <si>
    <t>9Y7</t>
  </si>
  <si>
    <t>018</t>
  </si>
  <si>
    <t>028</t>
  </si>
  <si>
    <t>038</t>
  </si>
  <si>
    <t>048</t>
  </si>
  <si>
    <t>058</t>
  </si>
  <si>
    <t>068</t>
  </si>
  <si>
    <t>078</t>
  </si>
  <si>
    <t>088</t>
  </si>
  <si>
    <t>098</t>
  </si>
  <si>
    <t>118</t>
  </si>
  <si>
    <t>128</t>
  </si>
  <si>
    <t>138</t>
  </si>
  <si>
    <t>148</t>
  </si>
  <si>
    <t>158</t>
  </si>
  <si>
    <t>168</t>
  </si>
  <si>
    <t>178</t>
  </si>
  <si>
    <t>188</t>
  </si>
  <si>
    <t>198</t>
  </si>
  <si>
    <t>218</t>
  </si>
  <si>
    <t>228</t>
  </si>
  <si>
    <t>238</t>
  </si>
  <si>
    <t>248</t>
  </si>
  <si>
    <t>258</t>
  </si>
  <si>
    <t>268</t>
  </si>
  <si>
    <t>278</t>
  </si>
  <si>
    <t>288</t>
  </si>
  <si>
    <t>298</t>
  </si>
  <si>
    <t>318</t>
  </si>
  <si>
    <t>328</t>
  </si>
  <si>
    <t>338</t>
  </si>
  <si>
    <t>348</t>
  </si>
  <si>
    <t>358</t>
  </si>
  <si>
    <t>368</t>
  </si>
  <si>
    <t>378</t>
  </si>
  <si>
    <t>388</t>
  </si>
  <si>
    <t>398</t>
  </si>
  <si>
    <t>418</t>
  </si>
  <si>
    <t>428</t>
  </si>
  <si>
    <t>438</t>
  </si>
  <si>
    <t>448</t>
  </si>
  <si>
    <t>458</t>
  </si>
  <si>
    <t>468</t>
  </si>
  <si>
    <t>478</t>
  </si>
  <si>
    <t>488</t>
  </si>
  <si>
    <t>498</t>
  </si>
  <si>
    <t>518</t>
  </si>
  <si>
    <t>528</t>
  </si>
  <si>
    <t>538</t>
  </si>
  <si>
    <t>548</t>
  </si>
  <si>
    <t>558</t>
  </si>
  <si>
    <t>568</t>
  </si>
  <si>
    <t>578</t>
  </si>
  <si>
    <t>588</t>
  </si>
  <si>
    <t>598</t>
  </si>
  <si>
    <t>618</t>
  </si>
  <si>
    <t>628</t>
  </si>
  <si>
    <t>638</t>
  </si>
  <si>
    <t>648</t>
  </si>
  <si>
    <t>658</t>
  </si>
  <si>
    <t>668</t>
  </si>
  <si>
    <t>678</t>
  </si>
  <si>
    <t>688</t>
  </si>
  <si>
    <t>698</t>
  </si>
  <si>
    <t>718</t>
  </si>
  <si>
    <t>728</t>
  </si>
  <si>
    <t>738</t>
  </si>
  <si>
    <t>748</t>
  </si>
  <si>
    <t>758</t>
  </si>
  <si>
    <t>768</t>
  </si>
  <si>
    <t>778</t>
  </si>
  <si>
    <t>788</t>
  </si>
  <si>
    <t>798</t>
  </si>
  <si>
    <t>818</t>
  </si>
  <si>
    <t>828</t>
  </si>
  <si>
    <t>838</t>
  </si>
  <si>
    <t>848</t>
  </si>
  <si>
    <t>858</t>
  </si>
  <si>
    <t>868</t>
  </si>
  <si>
    <t>878</t>
  </si>
  <si>
    <t>888</t>
  </si>
  <si>
    <t>898</t>
  </si>
  <si>
    <t>918</t>
  </si>
  <si>
    <t>928</t>
  </si>
  <si>
    <t>938</t>
  </si>
  <si>
    <t>948</t>
  </si>
  <si>
    <t>958</t>
  </si>
  <si>
    <t>968</t>
  </si>
  <si>
    <t>978</t>
  </si>
  <si>
    <t>988</t>
  </si>
  <si>
    <t>998</t>
  </si>
  <si>
    <t>0A8</t>
  </si>
  <si>
    <t>1A8</t>
  </si>
  <si>
    <t>2A8</t>
  </si>
  <si>
    <t>3A8</t>
  </si>
  <si>
    <t>4A8</t>
  </si>
  <si>
    <t>5A8</t>
  </si>
  <si>
    <t>6A8</t>
  </si>
  <si>
    <t>7A8</t>
  </si>
  <si>
    <t>8A8</t>
  </si>
  <si>
    <t>9A8</t>
  </si>
  <si>
    <t>0C8</t>
  </si>
  <si>
    <t>1C8</t>
  </si>
  <si>
    <t>2C8</t>
  </si>
  <si>
    <t>3C8</t>
  </si>
  <si>
    <t>4C8</t>
  </si>
  <si>
    <t>5C8</t>
  </si>
  <si>
    <t>6C8</t>
  </si>
  <si>
    <t>7C8</t>
  </si>
  <si>
    <t>8C8</t>
  </si>
  <si>
    <t>9C8</t>
  </si>
  <si>
    <t>0F8</t>
  </si>
  <si>
    <t>1F8</t>
  </si>
  <si>
    <t>2F8</t>
  </si>
  <si>
    <t>3F8</t>
  </si>
  <si>
    <t>4F8</t>
  </si>
  <si>
    <t>5F8</t>
  </si>
  <si>
    <t>6F8</t>
  </si>
  <si>
    <t>7F8</t>
  </si>
  <si>
    <t>8F8</t>
  </si>
  <si>
    <t>9F8</t>
  </si>
  <si>
    <t>0H8</t>
  </si>
  <si>
    <t>1H8</t>
  </si>
  <si>
    <t>2H8</t>
  </si>
  <si>
    <t>3H8</t>
  </si>
  <si>
    <t>4H8</t>
  </si>
  <si>
    <t>5H8</t>
  </si>
  <si>
    <t>6H8</t>
  </si>
  <si>
    <t>7H8</t>
  </si>
  <si>
    <t>8H8</t>
  </si>
  <si>
    <t>9H8</t>
  </si>
  <si>
    <t>0K8</t>
  </si>
  <si>
    <t>1K8</t>
  </si>
  <si>
    <t>2K8</t>
  </si>
  <si>
    <t>3K8</t>
  </si>
  <si>
    <t>4K8</t>
  </si>
  <si>
    <t>5K8</t>
  </si>
  <si>
    <t>6K8</t>
  </si>
  <si>
    <t>7K8</t>
  </si>
  <si>
    <t>8K8</t>
  </si>
  <si>
    <t>9K8</t>
  </si>
  <si>
    <t>0L8</t>
  </si>
  <si>
    <t>1L8</t>
  </si>
  <si>
    <t>2L8</t>
  </si>
  <si>
    <t>3L8</t>
  </si>
  <si>
    <t>4L8</t>
  </si>
  <si>
    <t>5L8</t>
  </si>
  <si>
    <t>6L8</t>
  </si>
  <si>
    <t>7L8</t>
  </si>
  <si>
    <t>8L8</t>
  </si>
  <si>
    <t>9L8</t>
  </si>
  <si>
    <t>0M8</t>
  </si>
  <si>
    <t>1M8</t>
  </si>
  <si>
    <t>2M8</t>
  </si>
  <si>
    <t>3M8</t>
  </si>
  <si>
    <t>4M8</t>
  </si>
  <si>
    <t>5M8</t>
  </si>
  <si>
    <t>6M8</t>
  </si>
  <si>
    <t>7M8</t>
  </si>
  <si>
    <t>8M8</t>
  </si>
  <si>
    <t>9M8</t>
  </si>
  <si>
    <t>0P8</t>
  </si>
  <si>
    <t>1P8</t>
  </si>
  <si>
    <t>2P8</t>
  </si>
  <si>
    <t>3P8</t>
  </si>
  <si>
    <t>4P8</t>
  </si>
  <si>
    <t>5P8</t>
  </si>
  <si>
    <t>6P8</t>
  </si>
  <si>
    <t>7P8</t>
  </si>
  <si>
    <t>8P8</t>
  </si>
  <si>
    <t>9P8</t>
  </si>
  <si>
    <t>0X8</t>
  </si>
  <si>
    <t>1X8</t>
  </si>
  <si>
    <t>2X8</t>
  </si>
  <si>
    <t>3X8</t>
  </si>
  <si>
    <t>4X8</t>
  </si>
  <si>
    <t>5X8</t>
  </si>
  <si>
    <t>6X8</t>
  </si>
  <si>
    <t>7X8</t>
  </si>
  <si>
    <t>8X8</t>
  </si>
  <si>
    <t>9X8</t>
  </si>
  <si>
    <t>0Y8</t>
  </si>
  <si>
    <t>1Y8</t>
  </si>
  <si>
    <t>2Y8</t>
  </si>
  <si>
    <t>3Y8</t>
  </si>
  <si>
    <t>4Y8</t>
  </si>
  <si>
    <t>5Y8</t>
  </si>
  <si>
    <t>6Y8</t>
  </si>
  <si>
    <t>7Y8</t>
  </si>
  <si>
    <t>8Y8</t>
  </si>
  <si>
    <t>9Y8</t>
  </si>
  <si>
    <t>019</t>
  </si>
  <si>
    <t>029</t>
  </si>
  <si>
    <t>039</t>
  </si>
  <si>
    <t>049</t>
  </si>
  <si>
    <t>059</t>
  </si>
  <si>
    <t>069</t>
  </si>
  <si>
    <t>079</t>
  </si>
  <si>
    <t>089</t>
  </si>
  <si>
    <t>099</t>
  </si>
  <si>
    <t>119</t>
  </si>
  <si>
    <t>129</t>
  </si>
  <si>
    <t>139</t>
  </si>
  <si>
    <t>149</t>
  </si>
  <si>
    <t>159</t>
  </si>
  <si>
    <t>169</t>
  </si>
  <si>
    <t>179</t>
  </si>
  <si>
    <t>189</t>
  </si>
  <si>
    <t>199</t>
  </si>
  <si>
    <t>219</t>
  </si>
  <si>
    <t>229</t>
  </si>
  <si>
    <t>239</t>
  </si>
  <si>
    <t>249</t>
  </si>
  <si>
    <t>259</t>
  </si>
  <si>
    <t>269</t>
  </si>
  <si>
    <t>279</t>
  </si>
  <si>
    <t>289</t>
  </si>
  <si>
    <t>299</t>
  </si>
  <si>
    <t>319</t>
  </si>
  <si>
    <t>329</t>
  </si>
  <si>
    <t>339</t>
  </si>
  <si>
    <t>349</t>
  </si>
  <si>
    <t>359</t>
  </si>
  <si>
    <t>369</t>
  </si>
  <si>
    <t>379</t>
  </si>
  <si>
    <t>389</t>
  </si>
  <si>
    <t>399</t>
  </si>
  <si>
    <t>419</t>
  </si>
  <si>
    <t>429</t>
  </si>
  <si>
    <t>439</t>
  </si>
  <si>
    <t>449</t>
  </si>
  <si>
    <t>459</t>
  </si>
  <si>
    <t>469</t>
  </si>
  <si>
    <t>479</t>
  </si>
  <si>
    <t>489</t>
  </si>
  <si>
    <t>499</t>
  </si>
  <si>
    <t>519</t>
  </si>
  <si>
    <t>529</t>
  </si>
  <si>
    <t>539</t>
  </si>
  <si>
    <t>549</t>
  </si>
  <si>
    <t>559</t>
  </si>
  <si>
    <t>569</t>
  </si>
  <si>
    <t>579</t>
  </si>
  <si>
    <t>589</t>
  </si>
  <si>
    <t>599</t>
  </si>
  <si>
    <t>619</t>
  </si>
  <si>
    <t>629</t>
  </si>
  <si>
    <t>639</t>
  </si>
  <si>
    <t>649</t>
  </si>
  <si>
    <t>659</t>
  </si>
  <si>
    <t>669</t>
  </si>
  <si>
    <t>679</t>
  </si>
  <si>
    <t>689</t>
  </si>
  <si>
    <t>699</t>
  </si>
  <si>
    <t>719</t>
  </si>
  <si>
    <t>729</t>
  </si>
  <si>
    <t>739</t>
  </si>
  <si>
    <t>749</t>
  </si>
  <si>
    <t>759</t>
  </si>
  <si>
    <t>769</t>
  </si>
  <si>
    <t>779</t>
  </si>
  <si>
    <t>789</t>
  </si>
  <si>
    <t>799</t>
  </si>
  <si>
    <t>819</t>
  </si>
  <si>
    <t>829</t>
  </si>
  <si>
    <t>839</t>
  </si>
  <si>
    <t>849</t>
  </si>
  <si>
    <t>859</t>
  </si>
  <si>
    <t>869</t>
  </si>
  <si>
    <t>879</t>
  </si>
  <si>
    <t>889</t>
  </si>
  <si>
    <t>899</t>
  </si>
  <si>
    <t>919</t>
  </si>
  <si>
    <t>929</t>
  </si>
  <si>
    <t>939</t>
  </si>
  <si>
    <t>949</t>
  </si>
  <si>
    <t>959</t>
  </si>
  <si>
    <t>969</t>
  </si>
  <si>
    <t>979</t>
  </si>
  <si>
    <t>989</t>
  </si>
  <si>
    <t>999</t>
  </si>
  <si>
    <t>0A9</t>
  </si>
  <si>
    <t>1A9</t>
  </si>
  <si>
    <t>2A9</t>
  </si>
  <si>
    <t>3A9</t>
  </si>
  <si>
    <t>4A9</t>
  </si>
  <si>
    <t>5A9</t>
  </si>
  <si>
    <t>6A9</t>
  </si>
  <si>
    <t>7A9</t>
  </si>
  <si>
    <t>8A9</t>
  </si>
  <si>
    <t>9A9</t>
  </si>
  <si>
    <t>0C9</t>
  </si>
  <si>
    <t>1C9</t>
  </si>
  <si>
    <t>2C9</t>
  </si>
  <si>
    <t>3C9</t>
  </si>
  <si>
    <t>4C9</t>
  </si>
  <si>
    <t>5C9</t>
  </si>
  <si>
    <t>6C9</t>
  </si>
  <si>
    <t>7C9</t>
  </si>
  <si>
    <t>8C9</t>
  </si>
  <si>
    <t>9C9</t>
  </si>
  <si>
    <t>0F9</t>
  </si>
  <si>
    <t>1F9</t>
  </si>
  <si>
    <t>2F9</t>
  </si>
  <si>
    <t>3F9</t>
  </si>
  <si>
    <t>4F9</t>
  </si>
  <si>
    <t>5F9</t>
  </si>
  <si>
    <t>6F9</t>
  </si>
  <si>
    <t>7F9</t>
  </si>
  <si>
    <t>8F9</t>
  </si>
  <si>
    <t>9F9</t>
  </si>
  <si>
    <t>0H9</t>
  </si>
  <si>
    <t>1H9</t>
  </si>
  <si>
    <t>2H9</t>
  </si>
  <si>
    <t>3H9</t>
  </si>
  <si>
    <t>4H9</t>
  </si>
  <si>
    <t>5H9</t>
  </si>
  <si>
    <t>6H9</t>
  </si>
  <si>
    <t>7H9</t>
  </si>
  <si>
    <t>8H9</t>
  </si>
  <si>
    <t>9H9</t>
  </si>
  <si>
    <t>0K9</t>
  </si>
  <si>
    <t>1K9</t>
  </si>
  <si>
    <t>2K9</t>
  </si>
  <si>
    <t>3K9</t>
  </si>
  <si>
    <t>4K9</t>
  </si>
  <si>
    <t>5K9</t>
  </si>
  <si>
    <t>6K9</t>
  </si>
  <si>
    <t>7K9</t>
  </si>
  <si>
    <t>8K9</t>
  </si>
  <si>
    <t>9K9</t>
  </si>
  <si>
    <t>0L9</t>
  </si>
  <si>
    <t>1L9</t>
  </si>
  <si>
    <t>2L9</t>
  </si>
  <si>
    <t>3L9</t>
  </si>
  <si>
    <t>4L9</t>
  </si>
  <si>
    <t>5L9</t>
  </si>
  <si>
    <t>6L9</t>
  </si>
  <si>
    <t>7L9</t>
  </si>
  <si>
    <t>8L9</t>
  </si>
  <si>
    <t>9L9</t>
  </si>
  <si>
    <t>0M9</t>
  </si>
  <si>
    <t>1M9</t>
  </si>
  <si>
    <t>2M9</t>
  </si>
  <si>
    <t>3M9</t>
  </si>
  <si>
    <t>4M9</t>
  </si>
  <si>
    <t>5M9</t>
  </si>
  <si>
    <t>6M9</t>
  </si>
  <si>
    <t>7M9</t>
  </si>
  <si>
    <t>8M9</t>
  </si>
  <si>
    <t>9M9</t>
  </si>
  <si>
    <t>0P9</t>
  </si>
  <si>
    <t>1P9</t>
  </si>
  <si>
    <t>2P9</t>
  </si>
  <si>
    <t>3P9</t>
  </si>
  <si>
    <t>4P9</t>
  </si>
  <si>
    <t>5P9</t>
  </si>
  <si>
    <t>6P9</t>
  </si>
  <si>
    <t>7P9</t>
  </si>
  <si>
    <t>8P9</t>
  </si>
  <si>
    <t>9P9</t>
  </si>
  <si>
    <t>0X9</t>
  </si>
  <si>
    <t>1X9</t>
  </si>
  <si>
    <t>2X9</t>
  </si>
  <si>
    <t>3X9</t>
  </si>
  <si>
    <t>4X9</t>
  </si>
  <si>
    <t>5X9</t>
  </si>
  <si>
    <t>6X9</t>
  </si>
  <si>
    <t>7X9</t>
  </si>
  <si>
    <t>8X9</t>
  </si>
  <si>
    <t>9X9</t>
  </si>
  <si>
    <t>0Y9</t>
  </si>
  <si>
    <t>1Y9</t>
  </si>
  <si>
    <t>2Y9</t>
  </si>
  <si>
    <t>3Y9</t>
  </si>
  <si>
    <t>4Y9</t>
  </si>
  <si>
    <t>5Y9</t>
  </si>
  <si>
    <t>6Y9</t>
  </si>
  <si>
    <t>7Y9</t>
  </si>
  <si>
    <t>8Y9</t>
  </si>
  <si>
    <t>9Y9</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</si>
  <si>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</si>
  <si>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</si>
  <si>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</si>
  <si>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</si>
  <si>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</si>
  <si>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</si>
  <si>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</si>
  <si>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</si>
  <si>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</si>
  <si>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</si>
  <si>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</si>
  <si>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</si>
  <si>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</si>
  <si>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</si>
  <si>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</si>
  <si>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</si>
  <si>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</si>
  <si>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</si>
  <si>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</si>
  <si>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</si>
  <si>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</si>
  <si>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</si>
  <si>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</si>
  <si>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33A</t>
  </si>
  <si>
    <t>34A</t>
  </si>
  <si>
    <t>35A</t>
  </si>
  <si>
    <t>36A</t>
  </si>
  <si>
    <t>37A</t>
  </si>
  <si>
    <t>38A</t>
  </si>
  <si>
    <t>39A</t>
  </si>
  <si>
    <t>40A</t>
  </si>
  <si>
    <t>41A</t>
  </si>
  <si>
    <t>42A</t>
  </si>
  <si>
    <t>43A</t>
  </si>
  <si>
    <t>44A</t>
  </si>
  <si>
    <t>45A</t>
  </si>
  <si>
    <t>46A</t>
  </si>
  <si>
    <t>47A</t>
  </si>
  <si>
    <t>48A</t>
  </si>
  <si>
    <t>49A</t>
  </si>
  <si>
    <t>50A</t>
  </si>
  <si>
    <t>51A</t>
  </si>
  <si>
    <t>52A</t>
  </si>
  <si>
    <t>53A</t>
  </si>
  <si>
    <t>54A</t>
  </si>
  <si>
    <t>55A</t>
  </si>
  <si>
    <t>56A</t>
  </si>
  <si>
    <t>57A</t>
  </si>
  <si>
    <t>58A</t>
  </si>
  <si>
    <t>59A</t>
  </si>
  <si>
    <t>60A</t>
  </si>
  <si>
    <t>61A</t>
  </si>
  <si>
    <t>62A</t>
  </si>
  <si>
    <t>63A</t>
  </si>
  <si>
    <t>64A</t>
  </si>
  <si>
    <t>65A</t>
  </si>
  <si>
    <t>66A</t>
  </si>
  <si>
    <t>67A</t>
  </si>
  <si>
    <t>68A</t>
  </si>
  <si>
    <t>69A</t>
  </si>
  <si>
    <t>70A</t>
  </si>
  <si>
    <t>71A</t>
  </si>
  <si>
    <t>72A</t>
  </si>
  <si>
    <t>73A</t>
  </si>
  <si>
    <t>74A</t>
  </si>
  <si>
    <t>75A</t>
  </si>
  <si>
    <t>76A</t>
  </si>
  <si>
    <t>77A</t>
  </si>
  <si>
    <t>78A</t>
  </si>
  <si>
    <t>79A</t>
  </si>
  <si>
    <t>80A</t>
  </si>
  <si>
    <t>81A</t>
  </si>
  <si>
    <t>82A</t>
  </si>
  <si>
    <t>83A</t>
  </si>
  <si>
    <t>84A</t>
  </si>
  <si>
    <t>85A</t>
  </si>
  <si>
    <t>86A</t>
  </si>
  <si>
    <t>87A</t>
  </si>
  <si>
    <t>88A</t>
  </si>
  <si>
    <t>89A</t>
  </si>
  <si>
    <t>90A</t>
  </si>
  <si>
    <t>91A</t>
  </si>
  <si>
    <t>92A</t>
  </si>
  <si>
    <t>93A</t>
  </si>
  <si>
    <t>94A</t>
  </si>
  <si>
    <t>95A</t>
  </si>
  <si>
    <t>96A</t>
  </si>
  <si>
    <t>97A</t>
  </si>
  <si>
    <t>98A</t>
  </si>
  <si>
    <t>99A</t>
  </si>
  <si>
    <t>0AA</t>
  </si>
  <si>
    <t>1AA</t>
  </si>
  <si>
    <t>2AA</t>
  </si>
  <si>
    <t>3AA</t>
  </si>
  <si>
    <t>4AA</t>
  </si>
  <si>
    <t>5AA</t>
  </si>
  <si>
    <t>6AA</t>
  </si>
  <si>
    <t>7AA</t>
  </si>
  <si>
    <t>8AA</t>
  </si>
  <si>
    <t>9AA</t>
  </si>
  <si>
    <t>0CA</t>
  </si>
  <si>
    <t>1CA</t>
  </si>
  <si>
    <t>2CA</t>
  </si>
  <si>
    <t>3CA</t>
  </si>
  <si>
    <t>4CA</t>
  </si>
  <si>
    <t>5CA</t>
  </si>
  <si>
    <t>6CA</t>
  </si>
  <si>
    <t>7CA</t>
  </si>
  <si>
    <t>8CA</t>
  </si>
  <si>
    <t>9CA</t>
  </si>
  <si>
    <t>0FA</t>
  </si>
  <si>
    <t>1FA</t>
  </si>
  <si>
    <t>2FA</t>
  </si>
  <si>
    <t>3FA</t>
  </si>
  <si>
    <t>4FA</t>
  </si>
  <si>
    <t>5FA</t>
  </si>
  <si>
    <t>6FA</t>
  </si>
  <si>
    <t>7FA</t>
  </si>
  <si>
    <t>8FA</t>
  </si>
  <si>
    <t>9FA</t>
  </si>
  <si>
    <t>0HA</t>
  </si>
  <si>
    <t>1HA</t>
  </si>
  <si>
    <t>2HA</t>
  </si>
  <si>
    <t>3HA</t>
  </si>
  <si>
    <t>4HA</t>
  </si>
  <si>
    <t>5HA</t>
  </si>
  <si>
    <t>6HA</t>
  </si>
  <si>
    <t>7HA</t>
  </si>
  <si>
    <t>8HA</t>
  </si>
  <si>
    <t>9HA</t>
  </si>
  <si>
    <t>0KA</t>
  </si>
  <si>
    <t>1KA</t>
  </si>
  <si>
    <t>2KA</t>
  </si>
  <si>
    <t>3KA</t>
  </si>
  <si>
    <t>4KA</t>
  </si>
  <si>
    <t>5KA</t>
  </si>
  <si>
    <t>6KA</t>
  </si>
  <si>
    <t>7KA</t>
  </si>
  <si>
    <t>8KA</t>
  </si>
  <si>
    <t>9KA</t>
  </si>
  <si>
    <t>0LA</t>
  </si>
  <si>
    <t>1LA</t>
  </si>
  <si>
    <t>2LA</t>
  </si>
  <si>
    <t>3LA</t>
  </si>
  <si>
    <t>4LA</t>
  </si>
  <si>
    <t>5LA</t>
  </si>
  <si>
    <t>6LA</t>
  </si>
  <si>
    <t>7LA</t>
  </si>
  <si>
    <t>8LA</t>
  </si>
  <si>
    <t>9LA</t>
  </si>
  <si>
    <t>0MA</t>
  </si>
  <si>
    <t>1MA</t>
  </si>
  <si>
    <t>2MA</t>
  </si>
  <si>
    <t>3MA</t>
  </si>
  <si>
    <t>4MA</t>
  </si>
  <si>
    <t>5MA</t>
  </si>
  <si>
    <t>6MA</t>
  </si>
  <si>
    <t>7MA</t>
  </si>
  <si>
    <t>8MA</t>
  </si>
  <si>
    <t>9MA</t>
  </si>
  <si>
    <t>0PA</t>
  </si>
  <si>
    <t>1PA</t>
  </si>
  <si>
    <t>2PA</t>
  </si>
  <si>
    <t>3PA</t>
  </si>
  <si>
    <t>4PA</t>
  </si>
  <si>
    <t>5PA</t>
  </si>
  <si>
    <t>6PA</t>
  </si>
  <si>
    <t>7PA</t>
  </si>
  <si>
    <t>8PA</t>
  </si>
  <si>
    <t>9PA</t>
  </si>
  <si>
    <t>0XA</t>
  </si>
  <si>
    <t>1XA</t>
  </si>
  <si>
    <t>2XA</t>
  </si>
  <si>
    <t>3XA</t>
  </si>
  <si>
    <t>4XA</t>
  </si>
  <si>
    <t>5XA</t>
  </si>
  <si>
    <t>6XA</t>
  </si>
  <si>
    <t>7XA</t>
  </si>
  <si>
    <t>8XA</t>
  </si>
  <si>
    <t>9XA</t>
  </si>
  <si>
    <t>0YA</t>
  </si>
  <si>
    <t>1YA</t>
  </si>
  <si>
    <t>2YA</t>
  </si>
  <si>
    <t>3YA</t>
  </si>
  <si>
    <t>4YA</t>
  </si>
  <si>
    <t>5YA</t>
  </si>
  <si>
    <t>6YA</t>
  </si>
  <si>
    <t>7YA</t>
  </si>
  <si>
    <t>8YA</t>
  </si>
  <si>
    <t>9YA</t>
  </si>
  <si>
    <t>10C</t>
  </si>
  <si>
    <t>11C</t>
  </si>
  <si>
    <t>12C</t>
  </si>
  <si>
    <t>13C</t>
  </si>
  <si>
    <t>14C</t>
  </si>
  <si>
    <t>15C</t>
  </si>
  <si>
    <t>16C</t>
  </si>
  <si>
    <t>17C</t>
  </si>
  <si>
    <t>18C</t>
  </si>
  <si>
    <t>19C</t>
  </si>
  <si>
    <t>20C</t>
  </si>
  <si>
    <t>21C</t>
  </si>
  <si>
    <t>22C</t>
  </si>
  <si>
    <t>23C</t>
  </si>
  <si>
    <t>24C</t>
  </si>
  <si>
    <t>25C</t>
  </si>
  <si>
    <t>26C</t>
  </si>
  <si>
    <t>27C</t>
  </si>
  <si>
    <t>28C</t>
  </si>
  <si>
    <t>29C</t>
  </si>
  <si>
    <t>30C</t>
  </si>
  <si>
    <t>31C</t>
  </si>
  <si>
    <t>32C</t>
  </si>
  <si>
    <t>33C</t>
  </si>
  <si>
    <t>34C</t>
  </si>
  <si>
    <t>35C</t>
  </si>
  <si>
    <t>36C</t>
  </si>
  <si>
    <t>37C</t>
  </si>
  <si>
    <t>38C</t>
  </si>
  <si>
    <t>39C</t>
  </si>
  <si>
    <t>40C</t>
  </si>
  <si>
    <t>41C</t>
  </si>
  <si>
    <t>42C</t>
  </si>
  <si>
    <t>43C</t>
  </si>
  <si>
    <t>44C</t>
  </si>
  <si>
    <t>45C</t>
  </si>
  <si>
    <t>46C</t>
  </si>
  <si>
    <t>47C</t>
  </si>
  <si>
    <t>48C</t>
  </si>
  <si>
    <t>49C</t>
  </si>
  <si>
    <t>50C</t>
  </si>
  <si>
    <t>51C</t>
  </si>
  <si>
    <t>52C</t>
  </si>
  <si>
    <t>53C</t>
  </si>
  <si>
    <t>54C</t>
  </si>
  <si>
    <t>55C</t>
  </si>
  <si>
    <t>56C</t>
  </si>
  <si>
    <t>57C</t>
  </si>
  <si>
    <t>58C</t>
  </si>
  <si>
    <t>59C</t>
  </si>
  <si>
    <t>60C</t>
  </si>
  <si>
    <t>61C</t>
  </si>
  <si>
    <t>62C</t>
  </si>
  <si>
    <t>63C</t>
  </si>
  <si>
    <t>64C</t>
  </si>
  <si>
    <t>65C</t>
  </si>
  <si>
    <t>66C</t>
  </si>
  <si>
    <t>67C</t>
  </si>
  <si>
    <t>68C</t>
  </si>
  <si>
    <t>69C</t>
  </si>
  <si>
    <t>70C</t>
  </si>
  <si>
    <t>71C</t>
  </si>
  <si>
    <t>72C</t>
  </si>
  <si>
    <t>73C</t>
  </si>
  <si>
    <t>74C</t>
  </si>
  <si>
    <t>75C</t>
  </si>
  <si>
    <t>76C</t>
  </si>
  <si>
    <t>77C</t>
  </si>
  <si>
    <t>78C</t>
  </si>
  <si>
    <t>79C</t>
  </si>
  <si>
    <t>80C</t>
  </si>
  <si>
    <t>81C</t>
  </si>
  <si>
    <t>82C</t>
  </si>
  <si>
    <t>83C</t>
  </si>
  <si>
    <t>84C</t>
  </si>
  <si>
    <t>85C</t>
  </si>
  <si>
    <t>86C</t>
  </si>
  <si>
    <t>87C</t>
  </si>
  <si>
    <t>88C</t>
  </si>
  <si>
    <t>89C</t>
  </si>
  <si>
    <t>90C</t>
  </si>
  <si>
    <t>91C</t>
  </si>
  <si>
    <t>92C</t>
  </si>
  <si>
    <t>93C</t>
  </si>
  <si>
    <t>94C</t>
  </si>
  <si>
    <t>95C</t>
  </si>
  <si>
    <t>96C</t>
  </si>
  <si>
    <t>97C</t>
  </si>
  <si>
    <t>98C</t>
  </si>
  <si>
    <t>99C</t>
  </si>
  <si>
    <t>0AC</t>
  </si>
  <si>
    <t>1AC</t>
  </si>
  <si>
    <t>2AC</t>
  </si>
  <si>
    <t>3AC</t>
  </si>
  <si>
    <t>4AC</t>
  </si>
  <si>
    <t>5AC</t>
  </si>
  <si>
    <t>6AC</t>
  </si>
  <si>
    <t>7AC</t>
  </si>
  <si>
    <t>8AC</t>
  </si>
  <si>
    <t>9AC</t>
  </si>
  <si>
    <t>0CC</t>
  </si>
  <si>
    <t>1CC</t>
  </si>
  <si>
    <t>2CC</t>
  </si>
  <si>
    <t>3CC</t>
  </si>
  <si>
    <t>4CC</t>
  </si>
  <si>
    <t>5CC</t>
  </si>
  <si>
    <t>6CC</t>
  </si>
  <si>
    <t>7CC</t>
  </si>
  <si>
    <t>8CC</t>
  </si>
  <si>
    <t>9CC</t>
  </si>
  <si>
    <t>0FC</t>
  </si>
  <si>
    <t>1FC</t>
  </si>
  <si>
    <t>2FC</t>
  </si>
  <si>
    <t>3FC</t>
  </si>
  <si>
    <t>4FC</t>
  </si>
  <si>
    <t>5FC</t>
  </si>
  <si>
    <t>6FC</t>
  </si>
  <si>
    <t>7FC</t>
  </si>
  <si>
    <t>8FC</t>
  </si>
  <si>
    <t>9FC</t>
  </si>
  <si>
    <t>0HC</t>
  </si>
  <si>
    <t>1HC</t>
  </si>
  <si>
    <t>2HC</t>
  </si>
  <si>
    <t>3HC</t>
  </si>
  <si>
    <t>4HC</t>
  </si>
  <si>
    <t>5HC</t>
  </si>
  <si>
    <t>6HC</t>
  </si>
  <si>
    <t>7HC</t>
  </si>
  <si>
    <t>8HC</t>
  </si>
  <si>
    <t>9HC</t>
  </si>
  <si>
    <t>0KC</t>
  </si>
  <si>
    <t>1KC</t>
  </si>
  <si>
    <t>2KC</t>
  </si>
  <si>
    <t>3KC</t>
  </si>
  <si>
    <t>4KC</t>
  </si>
  <si>
    <t>5KC</t>
  </si>
  <si>
    <t>6KC</t>
  </si>
  <si>
    <t>7KC</t>
  </si>
  <si>
    <t>8KC</t>
  </si>
  <si>
    <t>9KC</t>
  </si>
  <si>
    <t>0LC</t>
  </si>
  <si>
    <t>1LC</t>
  </si>
  <si>
    <t>2LC</t>
  </si>
  <si>
    <t>3LC</t>
  </si>
  <si>
    <t>4LC</t>
  </si>
  <si>
    <t>5LC</t>
  </si>
  <si>
    <t>6LC</t>
  </si>
  <si>
    <t>7LC</t>
  </si>
  <si>
    <t>8LC</t>
  </si>
  <si>
    <t>9LC</t>
  </si>
  <si>
    <t>0MC</t>
  </si>
  <si>
    <t>1MC</t>
  </si>
  <si>
    <t>2MC</t>
  </si>
  <si>
    <t>3MC</t>
  </si>
  <si>
    <t>4MC</t>
  </si>
  <si>
    <t>5MC</t>
  </si>
  <si>
    <t>6MC</t>
  </si>
  <si>
    <t>7MC</t>
  </si>
  <si>
    <t>8MC</t>
  </si>
  <si>
    <t>9MC</t>
  </si>
  <si>
    <t>0PC</t>
  </si>
  <si>
    <t>1PC</t>
  </si>
  <si>
    <t>2PC</t>
  </si>
  <si>
    <t>3PC</t>
  </si>
  <si>
    <t>4PC</t>
  </si>
  <si>
    <t>5PC</t>
  </si>
  <si>
    <t>6PC</t>
  </si>
  <si>
    <t>7PC</t>
  </si>
  <si>
    <t>8PC</t>
  </si>
  <si>
    <t>9PC</t>
  </si>
  <si>
    <t>0XC</t>
  </si>
  <si>
    <t>1XC</t>
  </si>
  <si>
    <t>2XC</t>
  </si>
  <si>
    <t>3XC</t>
  </si>
  <si>
    <t>4XC</t>
  </si>
  <si>
    <t>5XC</t>
  </si>
  <si>
    <t>6XC</t>
  </si>
  <si>
    <t>7XC</t>
  </si>
  <si>
    <t>8XC</t>
  </si>
  <si>
    <t>9XC</t>
  </si>
  <si>
    <t>0YC</t>
  </si>
  <si>
    <t>1YC</t>
  </si>
  <si>
    <t>2YC</t>
  </si>
  <si>
    <t>3YC</t>
  </si>
  <si>
    <t>4YC</t>
  </si>
  <si>
    <t>5YC</t>
  </si>
  <si>
    <t>6YC</t>
  </si>
  <si>
    <t>7YC</t>
  </si>
  <si>
    <t>8YC</t>
  </si>
  <si>
    <t>9YC</t>
  </si>
  <si>
    <t>10F</t>
  </si>
  <si>
    <t>11F</t>
  </si>
  <si>
    <t>12F</t>
  </si>
  <si>
    <t>13F</t>
  </si>
  <si>
    <t>14F</t>
  </si>
  <si>
    <t>15F</t>
  </si>
  <si>
    <t>16F</t>
  </si>
  <si>
    <t>17F</t>
  </si>
  <si>
    <t>18F</t>
  </si>
  <si>
    <t>19F</t>
  </si>
  <si>
    <t>20F</t>
  </si>
  <si>
    <t>21F</t>
  </si>
  <si>
    <t>22F</t>
  </si>
  <si>
    <t>23F</t>
  </si>
  <si>
    <t>24F</t>
  </si>
  <si>
    <t>25F</t>
  </si>
  <si>
    <t>26F</t>
  </si>
  <si>
    <t>27F</t>
  </si>
  <si>
    <t>28F</t>
  </si>
  <si>
    <t>29F</t>
  </si>
  <si>
    <t>30F</t>
  </si>
  <si>
    <t>31F</t>
  </si>
  <si>
    <t>32F</t>
  </si>
  <si>
    <t>33F</t>
  </si>
  <si>
    <t>34F</t>
  </si>
  <si>
    <t>35F</t>
  </si>
  <si>
    <t>36F</t>
  </si>
  <si>
    <t>37F</t>
  </si>
  <si>
    <t>38F</t>
  </si>
  <si>
    <t>39F</t>
  </si>
  <si>
    <t>40F</t>
  </si>
  <si>
    <t>41F</t>
  </si>
  <si>
    <t>42F</t>
  </si>
  <si>
    <t>43F</t>
  </si>
  <si>
    <t>44F</t>
  </si>
  <si>
    <t>45F</t>
  </si>
  <si>
    <t>46F</t>
  </si>
  <si>
    <t>47F</t>
  </si>
  <si>
    <t>48F</t>
  </si>
  <si>
    <t>49F</t>
  </si>
  <si>
    <t>50F</t>
  </si>
  <si>
    <t>51F</t>
  </si>
  <si>
    <t>52F</t>
  </si>
  <si>
    <t>53F</t>
  </si>
  <si>
    <t>54F</t>
  </si>
  <si>
    <t>55F</t>
  </si>
  <si>
    <t>56F</t>
  </si>
  <si>
    <t>57F</t>
  </si>
  <si>
    <t>58F</t>
  </si>
  <si>
    <t>59F</t>
  </si>
  <si>
    <t>60F</t>
  </si>
  <si>
    <t>61F</t>
  </si>
  <si>
    <t>62F</t>
  </si>
  <si>
    <t>63F</t>
  </si>
  <si>
    <t>64F</t>
  </si>
  <si>
    <t>65F</t>
  </si>
  <si>
    <t>66F</t>
  </si>
  <si>
    <t>67F</t>
  </si>
  <si>
    <t>68F</t>
  </si>
  <si>
    <t>69F</t>
  </si>
  <si>
    <t>70F</t>
  </si>
  <si>
    <t>71F</t>
  </si>
  <si>
    <t>72F</t>
  </si>
  <si>
    <t>73F</t>
  </si>
  <si>
    <t>74F</t>
  </si>
  <si>
    <t>75F</t>
  </si>
  <si>
    <t>76F</t>
  </si>
  <si>
    <t>77F</t>
  </si>
  <si>
    <t>78F</t>
  </si>
  <si>
    <t>79F</t>
  </si>
  <si>
    <t>80F</t>
  </si>
  <si>
    <t>81F</t>
  </si>
  <si>
    <t>82F</t>
  </si>
  <si>
    <t>83F</t>
  </si>
  <si>
    <t>84F</t>
  </si>
  <si>
    <t>85F</t>
  </si>
  <si>
    <t>86F</t>
  </si>
  <si>
    <t>87F</t>
  </si>
  <si>
    <t>88F</t>
  </si>
  <si>
    <t>89F</t>
  </si>
  <si>
    <t>90F</t>
  </si>
  <si>
    <t>91F</t>
  </si>
  <si>
    <t>92F</t>
  </si>
  <si>
    <t>93F</t>
  </si>
  <si>
    <t>94F</t>
  </si>
  <si>
    <t>95F</t>
  </si>
  <si>
    <t>96F</t>
  </si>
  <si>
    <t>97F</t>
  </si>
  <si>
    <t>98F</t>
  </si>
  <si>
    <t>99F</t>
  </si>
  <si>
    <t>0AF</t>
  </si>
  <si>
    <t>1AF</t>
  </si>
  <si>
    <t>2AF</t>
  </si>
  <si>
    <t>3AF</t>
  </si>
  <si>
    <t>4AF</t>
  </si>
  <si>
    <t>5AF</t>
  </si>
  <si>
    <t>6AF</t>
  </si>
  <si>
    <t>7AF</t>
  </si>
  <si>
    <t>8AF</t>
  </si>
  <si>
    <t>9AF</t>
  </si>
  <si>
    <t>0CF</t>
  </si>
  <si>
    <t>1CF</t>
  </si>
  <si>
    <t>2CF</t>
  </si>
  <si>
    <t>3CF</t>
  </si>
  <si>
    <t>4CF</t>
  </si>
  <si>
    <t>5CF</t>
  </si>
  <si>
    <t>6CF</t>
  </si>
  <si>
    <t>7CF</t>
  </si>
  <si>
    <t>8CF</t>
  </si>
  <si>
    <t>9CF</t>
  </si>
  <si>
    <t>0FF</t>
  </si>
  <si>
    <t>1FF</t>
  </si>
  <si>
    <t>2FF</t>
  </si>
  <si>
    <t>3FF</t>
  </si>
  <si>
    <t>4FF</t>
  </si>
  <si>
    <t>5FF</t>
  </si>
  <si>
    <t>6FF</t>
  </si>
  <si>
    <t>7FF</t>
  </si>
  <si>
    <t>8FF</t>
  </si>
  <si>
    <t>9FF</t>
  </si>
  <si>
    <t>0HF</t>
  </si>
  <si>
    <t>1HF</t>
  </si>
  <si>
    <t>2HF</t>
  </si>
  <si>
    <t>3HF</t>
  </si>
  <si>
    <t>4HF</t>
  </si>
  <si>
    <t>5HF</t>
  </si>
  <si>
    <t>6HF</t>
  </si>
  <si>
    <t>7HF</t>
  </si>
  <si>
    <t>8HF</t>
  </si>
  <si>
    <t>9HF</t>
  </si>
  <si>
    <t>0KF</t>
  </si>
  <si>
    <t>1KF</t>
  </si>
  <si>
    <t>2KF</t>
  </si>
  <si>
    <t>3KF</t>
  </si>
  <si>
    <t>4KF</t>
  </si>
  <si>
    <t>5KF</t>
  </si>
  <si>
    <t>6KF</t>
  </si>
  <si>
    <t>7KF</t>
  </si>
  <si>
    <t>8KF</t>
  </si>
  <si>
    <t>9KF</t>
  </si>
  <si>
    <t>0LF</t>
  </si>
  <si>
    <t>1LF</t>
  </si>
  <si>
    <t>2LF</t>
  </si>
  <si>
    <t>3LF</t>
  </si>
  <si>
    <t>4LF</t>
  </si>
  <si>
    <t>5LF</t>
  </si>
  <si>
    <t>6LF</t>
  </si>
  <si>
    <t>7LF</t>
  </si>
  <si>
    <t>8LF</t>
  </si>
  <si>
    <t>9LF</t>
  </si>
  <si>
    <t>0MF</t>
  </si>
  <si>
    <t>1MF</t>
  </si>
  <si>
    <t>2MF</t>
  </si>
  <si>
    <t>3MF</t>
  </si>
  <si>
    <t>4MF</t>
  </si>
  <si>
    <t>5MF</t>
  </si>
  <si>
    <t>6MF</t>
  </si>
  <si>
    <t>7MF</t>
  </si>
  <si>
    <t>8MF</t>
  </si>
  <si>
    <t>9MF</t>
  </si>
  <si>
    <t>0PF</t>
  </si>
  <si>
    <t>1PF</t>
  </si>
  <si>
    <t>2PF</t>
  </si>
  <si>
    <t>3PF</t>
  </si>
  <si>
    <t>4PF</t>
  </si>
  <si>
    <t>5PF</t>
  </si>
  <si>
    <t>6PF</t>
  </si>
  <si>
    <t>7PF</t>
  </si>
  <si>
    <t>8PF</t>
  </si>
  <si>
    <t>9PF</t>
  </si>
  <si>
    <t>0XF</t>
  </si>
  <si>
    <t>1XF</t>
  </si>
  <si>
    <t>2XF</t>
  </si>
  <si>
    <t>3XF</t>
  </si>
  <si>
    <t>4XF</t>
  </si>
  <si>
    <t>5XF</t>
  </si>
  <si>
    <t>6XF</t>
  </si>
  <si>
    <t>7XF</t>
  </si>
  <si>
    <t>8XF</t>
  </si>
  <si>
    <t>9XF</t>
  </si>
  <si>
    <t>0YF</t>
  </si>
  <si>
    <t>1YF</t>
  </si>
  <si>
    <t>2YF</t>
  </si>
  <si>
    <t>3YF</t>
  </si>
  <si>
    <t>4YF</t>
  </si>
  <si>
    <t>5YF</t>
  </si>
  <si>
    <t>6YF</t>
  </si>
  <si>
    <t>7YF</t>
  </si>
  <si>
    <t>8YF</t>
  </si>
  <si>
    <t>9YF</t>
  </si>
  <si>
    <t>10H</t>
  </si>
  <si>
    <t>11H</t>
  </si>
  <si>
    <t>12H</t>
  </si>
  <si>
    <t>13H</t>
  </si>
  <si>
    <t>14H</t>
  </si>
  <si>
    <t>15H</t>
  </si>
  <si>
    <t>16H</t>
  </si>
  <si>
    <t>17H</t>
  </si>
  <si>
    <t>18H</t>
  </si>
  <si>
    <t>19H</t>
  </si>
  <si>
    <t>20H</t>
  </si>
  <si>
    <t>21H</t>
  </si>
  <si>
    <t>22H</t>
  </si>
  <si>
    <t>23H</t>
  </si>
  <si>
    <t>24H</t>
  </si>
  <si>
    <t>25H</t>
  </si>
  <si>
    <t>26H</t>
  </si>
  <si>
    <t>27H</t>
  </si>
  <si>
    <t>28H</t>
  </si>
  <si>
    <t>29H</t>
  </si>
  <si>
    <t>30H</t>
  </si>
  <si>
    <t>31H</t>
  </si>
  <si>
    <t>32H</t>
  </si>
  <si>
    <t>33H</t>
  </si>
  <si>
    <t>34H</t>
  </si>
  <si>
    <t>35H</t>
  </si>
  <si>
    <t>36H</t>
  </si>
  <si>
    <t>37H</t>
  </si>
  <si>
    <t>38H</t>
  </si>
  <si>
    <t>39H</t>
  </si>
  <si>
    <t>40H</t>
  </si>
  <si>
    <t>41H</t>
  </si>
  <si>
    <t>42H</t>
  </si>
  <si>
    <t>43H</t>
  </si>
  <si>
    <t>44H</t>
  </si>
  <si>
    <t>45H</t>
  </si>
  <si>
    <t>46H</t>
  </si>
  <si>
    <t>47H</t>
  </si>
  <si>
    <t>48H</t>
  </si>
  <si>
    <t>49H</t>
  </si>
  <si>
    <t>50H</t>
  </si>
  <si>
    <t>51H</t>
  </si>
  <si>
    <t>52H</t>
  </si>
  <si>
    <t>53H</t>
  </si>
  <si>
    <t>54H</t>
  </si>
  <si>
    <t>55H</t>
  </si>
  <si>
    <t>56H</t>
  </si>
  <si>
    <t>57H</t>
  </si>
  <si>
    <t>58H</t>
  </si>
  <si>
    <t>59H</t>
  </si>
  <si>
    <t>60H</t>
  </si>
  <si>
    <t>61H</t>
  </si>
  <si>
    <t>62H</t>
  </si>
  <si>
    <t>63H</t>
  </si>
  <si>
    <t>64H</t>
  </si>
  <si>
    <t>65H</t>
  </si>
  <si>
    <t>66H</t>
  </si>
  <si>
    <t>67H</t>
  </si>
  <si>
    <t>68H</t>
  </si>
  <si>
    <t>69H</t>
  </si>
  <si>
    <t>70H</t>
  </si>
  <si>
    <t>71H</t>
  </si>
  <si>
    <t>72H</t>
  </si>
  <si>
    <t>73H</t>
  </si>
  <si>
    <t>74H</t>
  </si>
  <si>
    <t>75H</t>
  </si>
  <si>
    <t>76H</t>
  </si>
  <si>
    <t>77H</t>
  </si>
  <si>
    <t>78H</t>
  </si>
  <si>
    <t>79H</t>
  </si>
  <si>
    <t>80H</t>
  </si>
  <si>
    <t>81H</t>
  </si>
  <si>
    <t>82H</t>
  </si>
  <si>
    <t>83H</t>
  </si>
  <si>
    <t>84H</t>
  </si>
  <si>
    <t>85H</t>
  </si>
  <si>
    <t>86H</t>
  </si>
  <si>
    <t>87H</t>
  </si>
  <si>
    <t>88H</t>
  </si>
  <si>
    <t>89H</t>
  </si>
  <si>
    <t>90H</t>
  </si>
  <si>
    <t>91H</t>
  </si>
  <si>
    <t>92H</t>
  </si>
  <si>
    <t>93H</t>
  </si>
  <si>
    <t>94H</t>
  </si>
  <si>
    <t>95H</t>
  </si>
  <si>
    <t>96H</t>
  </si>
  <si>
    <t>97H</t>
  </si>
  <si>
    <t>98H</t>
  </si>
  <si>
    <t>99H</t>
  </si>
  <si>
    <t>0AH</t>
  </si>
  <si>
    <t>1AH</t>
  </si>
  <si>
    <t>2AH</t>
  </si>
  <si>
    <t>3AH</t>
  </si>
  <si>
    <t>4AH</t>
  </si>
  <si>
    <t>5AH</t>
  </si>
  <si>
    <t>6AH</t>
  </si>
  <si>
    <t>7AH</t>
  </si>
  <si>
    <t>8AH</t>
  </si>
  <si>
    <t>9AH</t>
  </si>
  <si>
    <t>0CH</t>
  </si>
  <si>
    <t>1CH</t>
  </si>
  <si>
    <t>2CH</t>
  </si>
  <si>
    <t>3CH</t>
  </si>
  <si>
    <t>4CH</t>
  </si>
  <si>
    <t>5CH</t>
  </si>
  <si>
    <t>6CH</t>
  </si>
  <si>
    <t>7CH</t>
  </si>
  <si>
    <t>8CH</t>
  </si>
  <si>
    <t>9CH</t>
  </si>
  <si>
    <t>0FH</t>
  </si>
  <si>
    <t>1FH</t>
  </si>
  <si>
    <t>2FH</t>
  </si>
  <si>
    <t>3FH</t>
  </si>
  <si>
    <t>4FH</t>
  </si>
  <si>
    <t>5FH</t>
  </si>
  <si>
    <t>6FH</t>
  </si>
  <si>
    <t>7FH</t>
  </si>
  <si>
    <t>8FH</t>
  </si>
  <si>
    <t>9FH</t>
  </si>
  <si>
    <t>0HH</t>
  </si>
  <si>
    <t>1HH</t>
  </si>
  <si>
    <t>2HH</t>
  </si>
  <si>
    <t>3HH</t>
  </si>
  <si>
    <t>4HH</t>
  </si>
  <si>
    <t>5HH</t>
  </si>
  <si>
    <t>6HH</t>
  </si>
  <si>
    <t>7HH</t>
  </si>
  <si>
    <t>8HH</t>
  </si>
  <si>
    <t>9HH</t>
  </si>
  <si>
    <t>0KH</t>
  </si>
  <si>
    <t>1KH</t>
  </si>
  <si>
    <t>2KH</t>
  </si>
  <si>
    <t>3KH</t>
  </si>
  <si>
    <t>4KH</t>
  </si>
  <si>
    <t>5KH</t>
  </si>
  <si>
    <t>6KH</t>
  </si>
  <si>
    <t>7KH</t>
  </si>
  <si>
    <t>8KH</t>
  </si>
  <si>
    <t>9KH</t>
  </si>
  <si>
    <t>0LH</t>
  </si>
  <si>
    <t>1LH</t>
  </si>
  <si>
    <t>2LH</t>
  </si>
  <si>
    <t>3LH</t>
  </si>
  <si>
    <t>4LH</t>
  </si>
  <si>
    <t>5LH</t>
  </si>
  <si>
    <t>6LH</t>
  </si>
  <si>
    <t>7LH</t>
  </si>
  <si>
    <t>8LH</t>
  </si>
  <si>
    <t>9LH</t>
  </si>
  <si>
    <t>0MH</t>
  </si>
  <si>
    <t>1MH</t>
  </si>
  <si>
    <t>2MH</t>
  </si>
  <si>
    <t>3MH</t>
  </si>
  <si>
    <t>4MH</t>
  </si>
  <si>
    <t>5MH</t>
  </si>
  <si>
    <t>6MH</t>
  </si>
  <si>
    <t>7MH</t>
  </si>
  <si>
    <t>8MH</t>
  </si>
  <si>
    <t>9MH</t>
  </si>
  <si>
    <t>0PH</t>
  </si>
  <si>
    <t>1PH</t>
  </si>
  <si>
    <t>2PH</t>
  </si>
  <si>
    <t>3PH</t>
  </si>
  <si>
    <t>4PH</t>
  </si>
  <si>
    <t>5PH</t>
  </si>
  <si>
    <t>6PH</t>
  </si>
  <si>
    <t>7PH</t>
  </si>
  <si>
    <t>8PH</t>
  </si>
  <si>
    <t>9PH</t>
  </si>
  <si>
    <t>0XH</t>
  </si>
  <si>
    <t>1XH</t>
  </si>
  <si>
    <t>2XH</t>
  </si>
  <si>
    <t>3XH</t>
  </si>
  <si>
    <t>4XH</t>
  </si>
  <si>
    <t>5XH</t>
  </si>
  <si>
    <t>6XH</t>
  </si>
  <si>
    <t>7XH</t>
  </si>
  <si>
    <t>8XH</t>
  </si>
  <si>
    <t>9XH</t>
  </si>
  <si>
    <t>0YH</t>
  </si>
  <si>
    <t>1YH</t>
  </si>
  <si>
    <t>2YH</t>
  </si>
  <si>
    <t>3YH</t>
  </si>
  <si>
    <t>4YH</t>
  </si>
  <si>
    <t>5YH</t>
  </si>
  <si>
    <t>6YH</t>
  </si>
  <si>
    <t>7YH</t>
  </si>
  <si>
    <t>8YH</t>
  </si>
  <si>
    <t>9YH</t>
  </si>
  <si>
    <t>10K</t>
  </si>
  <si>
    <t>11K</t>
  </si>
  <si>
    <t>12K</t>
  </si>
  <si>
    <t>13K</t>
  </si>
  <si>
    <t>14K</t>
  </si>
  <si>
    <t>15K</t>
  </si>
  <si>
    <t>16K</t>
  </si>
  <si>
    <t>17K</t>
  </si>
  <si>
    <t>18K</t>
  </si>
  <si>
    <t>19K</t>
  </si>
  <si>
    <t>20K</t>
  </si>
  <si>
    <t>21K</t>
  </si>
  <si>
    <t>22K</t>
  </si>
  <si>
    <t>23K</t>
  </si>
  <si>
    <t>24K</t>
  </si>
  <si>
    <t>25K</t>
  </si>
  <si>
    <t>26K</t>
  </si>
  <si>
    <t>27K</t>
  </si>
  <si>
    <t>28K</t>
  </si>
  <si>
    <t>29K</t>
  </si>
  <si>
    <t>30K</t>
  </si>
  <si>
    <t>31K</t>
  </si>
  <si>
    <t>32K</t>
  </si>
  <si>
    <t>33K</t>
  </si>
  <si>
    <t>34K</t>
  </si>
  <si>
    <t>35K</t>
  </si>
  <si>
    <t>36K</t>
  </si>
  <si>
    <t>37K</t>
  </si>
  <si>
    <t>38K</t>
  </si>
  <si>
    <t>39K</t>
  </si>
  <si>
    <t>40K</t>
  </si>
  <si>
    <t>41K</t>
  </si>
  <si>
    <t>42K</t>
  </si>
  <si>
    <t>43K</t>
  </si>
  <si>
    <t>44K</t>
  </si>
  <si>
    <t>45K</t>
  </si>
  <si>
    <t>46K</t>
  </si>
  <si>
    <t>47K</t>
  </si>
  <si>
    <t>48K</t>
  </si>
  <si>
    <t>49K</t>
  </si>
  <si>
    <t>50K</t>
  </si>
  <si>
    <t>51K</t>
  </si>
  <si>
    <t>52K</t>
  </si>
  <si>
    <t>53K</t>
  </si>
  <si>
    <t>54K</t>
  </si>
  <si>
    <t>55K</t>
  </si>
  <si>
    <t>56K</t>
  </si>
  <si>
    <t>57K</t>
  </si>
  <si>
    <t>58K</t>
  </si>
  <si>
    <t>59K</t>
  </si>
  <si>
    <t>60K</t>
  </si>
  <si>
    <t>61K</t>
  </si>
  <si>
    <t>62K</t>
  </si>
  <si>
    <t>63K</t>
  </si>
  <si>
    <t>64K</t>
  </si>
  <si>
    <t>65K</t>
  </si>
  <si>
    <t>66K</t>
  </si>
  <si>
    <t>67K</t>
  </si>
  <si>
    <t>68K</t>
  </si>
  <si>
    <t>69K</t>
  </si>
  <si>
    <t>70K</t>
  </si>
  <si>
    <t>71K</t>
  </si>
  <si>
    <t>72K</t>
  </si>
  <si>
    <t>73K</t>
  </si>
  <si>
    <t>74K</t>
  </si>
  <si>
    <t>75K</t>
  </si>
  <si>
    <t>76K</t>
  </si>
  <si>
    <t>77K</t>
  </si>
  <si>
    <t>78K</t>
  </si>
  <si>
    <t>79K</t>
  </si>
  <si>
    <t>80K</t>
  </si>
  <si>
    <t>81K</t>
  </si>
  <si>
    <t>82K</t>
  </si>
  <si>
    <t>83K</t>
  </si>
  <si>
    <t>84K</t>
  </si>
  <si>
    <t>85K</t>
  </si>
  <si>
    <t>86K</t>
  </si>
  <si>
    <t>87K</t>
  </si>
  <si>
    <t>88K</t>
  </si>
  <si>
    <t>89K</t>
  </si>
  <si>
    <t>90K</t>
  </si>
  <si>
    <t>91K</t>
  </si>
  <si>
    <t>92K</t>
  </si>
  <si>
    <t>93K</t>
  </si>
  <si>
    <t>94K</t>
  </si>
  <si>
    <t>95K</t>
  </si>
  <si>
    <t>96K</t>
  </si>
  <si>
    <t>97K</t>
  </si>
  <si>
    <t>98K</t>
  </si>
  <si>
    <t>99K</t>
  </si>
  <si>
    <t>0AK</t>
  </si>
  <si>
    <t>1AK</t>
  </si>
  <si>
    <t>2AK</t>
  </si>
  <si>
    <t>3AK</t>
  </si>
  <si>
    <t>4AK</t>
  </si>
  <si>
    <t>5AK</t>
  </si>
  <si>
    <t>6AK</t>
  </si>
  <si>
    <t>7AK</t>
  </si>
  <si>
    <t>8AK</t>
  </si>
  <si>
    <t>9AK</t>
  </si>
  <si>
    <t>0CK</t>
  </si>
  <si>
    <t>1CK</t>
  </si>
  <si>
    <t>2CK</t>
  </si>
  <si>
    <t>3CK</t>
  </si>
  <si>
    <t>4CK</t>
  </si>
  <si>
    <t>5CK</t>
  </si>
  <si>
    <t>6CK</t>
  </si>
  <si>
    <t>7CK</t>
  </si>
  <si>
    <t>8CK</t>
  </si>
  <si>
    <t>9CK</t>
  </si>
  <si>
    <t>0FK</t>
  </si>
  <si>
    <t>1FK</t>
  </si>
  <si>
    <t>2FK</t>
  </si>
  <si>
    <t>3FK</t>
  </si>
  <si>
    <t>4FK</t>
  </si>
  <si>
    <t>5FK</t>
  </si>
  <si>
    <t>6FK</t>
  </si>
  <si>
    <t>7FK</t>
  </si>
  <si>
    <t>8FK</t>
  </si>
  <si>
    <t>9FK</t>
  </si>
  <si>
    <t>0HK</t>
  </si>
  <si>
    <t>1HK</t>
  </si>
  <si>
    <t>2HK</t>
  </si>
  <si>
    <t>3HK</t>
  </si>
  <si>
    <t>4HK</t>
  </si>
  <si>
    <t>5HK</t>
  </si>
  <si>
    <t>6HK</t>
  </si>
  <si>
    <t>7HK</t>
  </si>
  <si>
    <t>8HK</t>
  </si>
  <si>
    <t>9HK</t>
  </si>
  <si>
    <t>0KK</t>
  </si>
  <si>
    <t>1KK</t>
  </si>
  <si>
    <t>2KK</t>
  </si>
  <si>
    <t>3KK</t>
  </si>
  <si>
    <t>4KK</t>
  </si>
  <si>
    <t>5KK</t>
  </si>
  <si>
    <t>6KK</t>
  </si>
  <si>
    <t>7KK</t>
  </si>
  <si>
    <t>8KK</t>
  </si>
  <si>
    <t>9KK</t>
  </si>
  <si>
    <t>0LK</t>
  </si>
  <si>
    <t>1LK</t>
  </si>
  <si>
    <t>2LK</t>
  </si>
  <si>
    <t>3LK</t>
  </si>
  <si>
    <t>4LK</t>
  </si>
  <si>
    <t>5LK</t>
  </si>
  <si>
    <t>6LK</t>
  </si>
  <si>
    <t>7LK</t>
  </si>
  <si>
    <t>8LK</t>
  </si>
  <si>
    <t>9LK</t>
  </si>
  <si>
    <t>0MK</t>
  </si>
  <si>
    <t>1MK</t>
  </si>
  <si>
    <t>2MK</t>
  </si>
  <si>
    <t>3MK</t>
  </si>
  <si>
    <t>4MK</t>
  </si>
  <si>
    <t>5MK</t>
  </si>
  <si>
    <t>6MK</t>
  </si>
  <si>
    <t>7MK</t>
  </si>
  <si>
    <t>8MK</t>
  </si>
  <si>
    <t>9MK</t>
  </si>
  <si>
    <t>0PK</t>
  </si>
  <si>
    <t>1PK</t>
  </si>
  <si>
    <t>2PK</t>
  </si>
  <si>
    <t>3PK</t>
  </si>
  <si>
    <t>4PK</t>
  </si>
  <si>
    <t>5PK</t>
  </si>
  <si>
    <t>6PK</t>
  </si>
  <si>
    <t>7PK</t>
  </si>
  <si>
    <t>8PK</t>
  </si>
  <si>
    <t>9PK</t>
  </si>
  <si>
    <t>0XK</t>
  </si>
  <si>
    <t>1XK</t>
  </si>
  <si>
    <t>2XK</t>
  </si>
  <si>
    <t>3XK</t>
  </si>
  <si>
    <t>4XK</t>
  </si>
  <si>
    <t>5XK</t>
  </si>
  <si>
    <t>6XK</t>
  </si>
  <si>
    <t>7XK</t>
  </si>
  <si>
    <t>8XK</t>
  </si>
  <si>
    <t>9XK</t>
  </si>
  <si>
    <t>0YK</t>
  </si>
  <si>
    <t>1YK</t>
  </si>
  <si>
    <t>2YK</t>
  </si>
  <si>
    <t>3YK</t>
  </si>
  <si>
    <t>4YK</t>
  </si>
  <si>
    <t>5YK</t>
  </si>
  <si>
    <t>6YK</t>
  </si>
  <si>
    <t>7YK</t>
  </si>
  <si>
    <t>8YK</t>
  </si>
  <si>
    <t>9YK</t>
  </si>
  <si>
    <t>10L</t>
  </si>
  <si>
    <t>11L</t>
  </si>
  <si>
    <t>12L</t>
  </si>
  <si>
    <t>13L</t>
  </si>
  <si>
    <t>14L</t>
  </si>
  <si>
    <t>15L</t>
  </si>
  <si>
    <t>16L</t>
  </si>
  <si>
    <t>17L</t>
  </si>
  <si>
    <t>18L</t>
  </si>
  <si>
    <t>19L</t>
  </si>
  <si>
    <t>20L</t>
  </si>
  <si>
    <t>21L</t>
  </si>
  <si>
    <t>22L</t>
  </si>
  <si>
    <t>23L</t>
  </si>
  <si>
    <t>24L</t>
  </si>
  <si>
    <t>25L</t>
  </si>
  <si>
    <t>26L</t>
  </si>
  <si>
    <t>27L</t>
  </si>
  <si>
    <t>28L</t>
  </si>
  <si>
    <t>29L</t>
  </si>
  <si>
    <t>30L</t>
  </si>
  <si>
    <t>31L</t>
  </si>
  <si>
    <t>32L</t>
  </si>
  <si>
    <t>33L</t>
  </si>
  <si>
    <t>34L</t>
  </si>
  <si>
    <t>35L</t>
  </si>
  <si>
    <t>36L</t>
  </si>
  <si>
    <t>37L</t>
  </si>
  <si>
    <t>38L</t>
  </si>
  <si>
    <t>39L</t>
  </si>
  <si>
    <t>40L</t>
  </si>
  <si>
    <t>41L</t>
  </si>
  <si>
    <t>42L</t>
  </si>
  <si>
    <t>43L</t>
  </si>
  <si>
    <t>44L</t>
  </si>
  <si>
    <t>45L</t>
  </si>
  <si>
    <t>46L</t>
  </si>
  <si>
    <t>47L</t>
  </si>
  <si>
    <t>48L</t>
  </si>
  <si>
    <t>49L</t>
  </si>
  <si>
    <t>50L</t>
  </si>
  <si>
    <t>51L</t>
  </si>
  <si>
    <t>52L</t>
  </si>
  <si>
    <t>53L</t>
  </si>
  <si>
    <t>54L</t>
  </si>
  <si>
    <t>55L</t>
  </si>
  <si>
    <t>56L</t>
  </si>
  <si>
    <t>57L</t>
  </si>
  <si>
    <t>58L</t>
  </si>
  <si>
    <t>59L</t>
  </si>
  <si>
    <t>60L</t>
  </si>
  <si>
    <t>61L</t>
  </si>
  <si>
    <t>62L</t>
  </si>
  <si>
    <t>63L</t>
  </si>
  <si>
    <t>64L</t>
  </si>
  <si>
    <t>65L</t>
  </si>
  <si>
    <t>66L</t>
  </si>
  <si>
    <t>67L</t>
  </si>
  <si>
    <t>68L</t>
  </si>
  <si>
    <t>69L</t>
  </si>
  <si>
    <t>70L</t>
  </si>
  <si>
    <t>71L</t>
  </si>
  <si>
    <t>72L</t>
  </si>
  <si>
    <t>73L</t>
  </si>
  <si>
    <t>74L</t>
  </si>
  <si>
    <t>75L</t>
  </si>
  <si>
    <t>76L</t>
  </si>
  <si>
    <t>77L</t>
  </si>
  <si>
    <t>78L</t>
  </si>
  <si>
    <t>79L</t>
  </si>
  <si>
    <t>80L</t>
  </si>
  <si>
    <t>81L</t>
  </si>
  <si>
    <t>82L</t>
  </si>
  <si>
    <t>83L</t>
  </si>
  <si>
    <t>84L</t>
  </si>
  <si>
    <t>85L</t>
  </si>
  <si>
    <t>86L</t>
  </si>
  <si>
    <t>87L</t>
  </si>
  <si>
    <t>88L</t>
  </si>
  <si>
    <t>89L</t>
  </si>
  <si>
    <t>90L</t>
  </si>
  <si>
    <t>91L</t>
  </si>
  <si>
    <t>92L</t>
  </si>
  <si>
    <t>93L</t>
  </si>
  <si>
    <t>94L</t>
  </si>
  <si>
    <t>95L</t>
  </si>
  <si>
    <t>96L</t>
  </si>
  <si>
    <t>97L</t>
  </si>
  <si>
    <t>98L</t>
  </si>
  <si>
    <t>99L</t>
  </si>
  <si>
    <t>0AL</t>
  </si>
  <si>
    <t>1AL</t>
  </si>
  <si>
    <t>2AL</t>
  </si>
  <si>
    <t>3AL</t>
  </si>
  <si>
    <t>4AL</t>
  </si>
  <si>
    <t>5AL</t>
  </si>
  <si>
    <t>6AL</t>
  </si>
  <si>
    <t>7AL</t>
  </si>
  <si>
    <t>8AL</t>
  </si>
  <si>
    <t>9AL</t>
  </si>
  <si>
    <t>0CL</t>
  </si>
  <si>
    <t>1CL</t>
  </si>
  <si>
    <t>2CL</t>
  </si>
  <si>
    <t>3CL</t>
  </si>
  <si>
    <t>4CL</t>
  </si>
  <si>
    <t>5CL</t>
  </si>
  <si>
    <t>6CL</t>
  </si>
  <si>
    <t>7CL</t>
  </si>
  <si>
    <t>8CL</t>
  </si>
  <si>
    <t>9CL</t>
  </si>
  <si>
    <t>0FL</t>
  </si>
  <si>
    <t>1FL</t>
  </si>
  <si>
    <t>2FL</t>
  </si>
  <si>
    <t>3FL</t>
  </si>
  <si>
    <t>4FL</t>
  </si>
  <si>
    <t>5FL</t>
  </si>
  <si>
    <t>6FL</t>
  </si>
  <si>
    <t>7FL</t>
  </si>
  <si>
    <t>8FL</t>
  </si>
  <si>
    <t>9FL</t>
  </si>
  <si>
    <t>0HL</t>
  </si>
  <si>
    <t>1HL</t>
  </si>
  <si>
    <t>2HL</t>
  </si>
  <si>
    <t>3HL</t>
  </si>
  <si>
    <t>4HL</t>
  </si>
  <si>
    <t>5HL</t>
  </si>
  <si>
    <t>6HL</t>
  </si>
  <si>
    <t>7HL</t>
  </si>
  <si>
    <t>8HL</t>
  </si>
  <si>
    <t>9HL</t>
  </si>
  <si>
    <t>0KL</t>
  </si>
  <si>
    <t>1KL</t>
  </si>
  <si>
    <t>2KL</t>
  </si>
  <si>
    <t>3KL</t>
  </si>
  <si>
    <t>4KL</t>
  </si>
  <si>
    <t>5KL</t>
  </si>
  <si>
    <t>6KL</t>
  </si>
  <si>
    <t>7KL</t>
  </si>
  <si>
    <t>8KL</t>
  </si>
  <si>
    <t>9KL</t>
  </si>
  <si>
    <t>0LL</t>
  </si>
  <si>
    <t>1LL</t>
  </si>
  <si>
    <t>2LL</t>
  </si>
  <si>
    <t>3LL</t>
  </si>
  <si>
    <t>4LL</t>
  </si>
  <si>
    <t>5LL</t>
  </si>
  <si>
    <t>6LL</t>
  </si>
  <si>
    <t>7LL</t>
  </si>
  <si>
    <t>8LL</t>
  </si>
  <si>
    <t>9LL</t>
  </si>
  <si>
    <t>0ML</t>
  </si>
  <si>
    <t>1ML</t>
  </si>
  <si>
    <t>2ML</t>
  </si>
  <si>
    <t>3ML</t>
  </si>
  <si>
    <t>4ML</t>
  </si>
  <si>
    <t>5ML</t>
  </si>
  <si>
    <t>6ML</t>
  </si>
  <si>
    <t>7ML</t>
  </si>
  <si>
    <t>8ML</t>
  </si>
  <si>
    <t>9ML</t>
  </si>
  <si>
    <t>0PL</t>
  </si>
  <si>
    <t>1PL</t>
  </si>
  <si>
    <t>2PL</t>
  </si>
  <si>
    <t>3PL</t>
  </si>
  <si>
    <t>4PL</t>
  </si>
  <si>
    <t>5PL</t>
  </si>
  <si>
    <t>6PL</t>
  </si>
  <si>
    <t>7PL</t>
  </si>
  <si>
    <t>8PL</t>
  </si>
  <si>
    <t>9PL</t>
  </si>
  <si>
    <t>0XL</t>
  </si>
  <si>
    <t>1XL</t>
  </si>
  <si>
    <t>2XL</t>
  </si>
  <si>
    <t>3XL</t>
  </si>
  <si>
    <t>4XL</t>
  </si>
  <si>
    <t>5XL</t>
  </si>
  <si>
    <t>6XL</t>
  </si>
  <si>
    <t>7XL</t>
  </si>
  <si>
    <t>8XL</t>
  </si>
  <si>
    <t>9XL</t>
  </si>
  <si>
    <t>0YL</t>
  </si>
  <si>
    <t>1YL</t>
  </si>
  <si>
    <t>2YL</t>
  </si>
  <si>
    <t>3YL</t>
  </si>
  <si>
    <t>4YL</t>
  </si>
  <si>
    <t>5YL</t>
  </si>
  <si>
    <t>6YL</t>
  </si>
  <si>
    <t>7YL</t>
  </si>
  <si>
    <t>8YL</t>
  </si>
  <si>
    <t>9YL</t>
  </si>
  <si>
    <t>10M</t>
  </si>
  <si>
    <t>11M</t>
  </si>
  <si>
    <t>12M</t>
  </si>
  <si>
    <t>13M</t>
  </si>
  <si>
    <t>14M</t>
  </si>
  <si>
    <t>15M</t>
  </si>
  <si>
    <t>16M</t>
  </si>
  <si>
    <t>17M</t>
  </si>
  <si>
    <t>18M</t>
  </si>
  <si>
    <t>19M</t>
  </si>
  <si>
    <t>20M</t>
  </si>
  <si>
    <t>21M</t>
  </si>
  <si>
    <t>22M</t>
  </si>
  <si>
    <t>23M</t>
  </si>
  <si>
    <t>24M</t>
  </si>
  <si>
    <t>25M</t>
  </si>
  <si>
    <t>26M</t>
  </si>
  <si>
    <t>27M</t>
  </si>
  <si>
    <t>28M</t>
  </si>
  <si>
    <t>29M</t>
  </si>
  <si>
    <t>30M</t>
  </si>
  <si>
    <t>31M</t>
  </si>
  <si>
    <t>32M</t>
  </si>
  <si>
    <t>33M</t>
  </si>
  <si>
    <t>34M</t>
  </si>
  <si>
    <t>35M</t>
  </si>
  <si>
    <t>36M</t>
  </si>
  <si>
    <t>37M</t>
  </si>
  <si>
    <t>38M</t>
  </si>
  <si>
    <t>39M</t>
  </si>
  <si>
    <t>40M</t>
  </si>
  <si>
    <t>41M</t>
  </si>
  <si>
    <t>42M</t>
  </si>
  <si>
    <t>43M</t>
  </si>
  <si>
    <t>44M</t>
  </si>
  <si>
    <t>45M</t>
  </si>
  <si>
    <t>46M</t>
  </si>
  <si>
    <t>47M</t>
  </si>
  <si>
    <t>48M</t>
  </si>
  <si>
    <t>49M</t>
  </si>
  <si>
    <t>50M</t>
  </si>
  <si>
    <t>51M</t>
  </si>
  <si>
    <t>52M</t>
  </si>
  <si>
    <t>53M</t>
  </si>
  <si>
    <t>54M</t>
  </si>
  <si>
    <t>55M</t>
  </si>
  <si>
    <t>56M</t>
  </si>
  <si>
    <t>57M</t>
  </si>
  <si>
    <t>58M</t>
  </si>
  <si>
    <t>59M</t>
  </si>
  <si>
    <t>60M</t>
  </si>
  <si>
    <t>61M</t>
  </si>
  <si>
    <t>62M</t>
  </si>
  <si>
    <t>63M</t>
  </si>
  <si>
    <t>64M</t>
  </si>
  <si>
    <t>65M</t>
  </si>
  <si>
    <t>66M</t>
  </si>
  <si>
    <t>67M</t>
  </si>
  <si>
    <t>68M</t>
  </si>
  <si>
    <t>69M</t>
  </si>
  <si>
    <t>70M</t>
  </si>
  <si>
    <t>71M</t>
  </si>
  <si>
    <t>72M</t>
  </si>
  <si>
    <t>73M</t>
  </si>
  <si>
    <t>74M</t>
  </si>
  <si>
    <t>75M</t>
  </si>
  <si>
    <t>76M</t>
  </si>
  <si>
    <t>77M</t>
  </si>
  <si>
    <t>78M</t>
  </si>
  <si>
    <t>79M</t>
  </si>
  <si>
    <t>80M</t>
  </si>
  <si>
    <t>81M</t>
  </si>
  <si>
    <t>82M</t>
  </si>
  <si>
    <t>83M</t>
  </si>
  <si>
    <t>84M</t>
  </si>
  <si>
    <t>85M</t>
  </si>
  <si>
    <t>86M</t>
  </si>
  <si>
    <t>87M</t>
  </si>
  <si>
    <t>88M</t>
  </si>
  <si>
    <t>89M</t>
  </si>
  <si>
    <t>90M</t>
  </si>
  <si>
    <t>91M</t>
  </si>
  <si>
    <t>92M</t>
  </si>
  <si>
    <t>93M</t>
  </si>
  <si>
    <t>94M</t>
  </si>
  <si>
    <t>95M</t>
  </si>
  <si>
    <t>96M</t>
  </si>
  <si>
    <t>97M</t>
  </si>
  <si>
    <t>98M</t>
  </si>
  <si>
    <t>99M</t>
  </si>
  <si>
    <t>0AM</t>
  </si>
  <si>
    <t>1AM</t>
  </si>
  <si>
    <t>2AM</t>
  </si>
  <si>
    <t>3AM</t>
  </si>
  <si>
    <t>4AM</t>
  </si>
  <si>
    <t>5AM</t>
  </si>
  <si>
    <t>6AM</t>
  </si>
  <si>
    <t>7AM</t>
  </si>
  <si>
    <t>8AM</t>
  </si>
  <si>
    <t>9AM</t>
  </si>
  <si>
    <t>0CM</t>
  </si>
  <si>
    <t>1CM</t>
  </si>
  <si>
    <t>2CM</t>
  </si>
  <si>
    <t>3CM</t>
  </si>
  <si>
    <t>4CM</t>
  </si>
  <si>
    <t>5CM</t>
  </si>
  <si>
    <t>6CM</t>
  </si>
  <si>
    <t>7CM</t>
  </si>
  <si>
    <t>8CM</t>
  </si>
  <si>
    <t>9CM</t>
  </si>
  <si>
    <t>0FM</t>
  </si>
  <si>
    <t>1FM</t>
  </si>
  <si>
    <t>2FM</t>
  </si>
  <si>
    <t>3FM</t>
  </si>
  <si>
    <t>4FM</t>
  </si>
  <si>
    <t>5FM</t>
  </si>
  <si>
    <t>6FM</t>
  </si>
  <si>
    <t>7FM</t>
  </si>
  <si>
    <t>8FM</t>
  </si>
  <si>
    <t>9FM</t>
  </si>
  <si>
    <t>0HM</t>
  </si>
  <si>
    <t>1HM</t>
  </si>
  <si>
    <t>2HM</t>
  </si>
  <si>
    <t>3HM</t>
  </si>
  <si>
    <t>4HM</t>
  </si>
  <si>
    <t>5HM</t>
  </si>
  <si>
    <t>6HM</t>
  </si>
  <si>
    <t>7HM</t>
  </si>
  <si>
    <t>8HM</t>
  </si>
  <si>
    <t>9HM</t>
  </si>
  <si>
    <t>0KM</t>
  </si>
  <si>
    <t>1KM</t>
  </si>
  <si>
    <t>2KM</t>
  </si>
  <si>
    <t>3KM</t>
  </si>
  <si>
    <t>4KM</t>
  </si>
  <si>
    <t>5KM</t>
  </si>
  <si>
    <t>6KM</t>
  </si>
  <si>
    <t>7KM</t>
  </si>
  <si>
    <t>8KM</t>
  </si>
  <si>
    <t>9KM</t>
  </si>
  <si>
    <t>0LM</t>
  </si>
  <si>
    <t>1LM</t>
  </si>
  <si>
    <t>2LM</t>
  </si>
  <si>
    <t>3LM</t>
  </si>
  <si>
    <t>4LM</t>
  </si>
  <si>
    <t>5LM</t>
  </si>
  <si>
    <t>6LM</t>
  </si>
  <si>
    <t>7LM</t>
  </si>
  <si>
    <t>8LM</t>
  </si>
  <si>
    <t>9LM</t>
  </si>
  <si>
    <t>0MM</t>
  </si>
  <si>
    <t>1MM</t>
  </si>
  <si>
    <t>2MM</t>
  </si>
  <si>
    <t>3MM</t>
  </si>
  <si>
    <t>4MM</t>
  </si>
  <si>
    <t>5MM</t>
  </si>
  <si>
    <t>6MM</t>
  </si>
  <si>
    <t>7MM</t>
  </si>
  <si>
    <t>8MM</t>
  </si>
  <si>
    <t>9MM</t>
  </si>
  <si>
    <t>0PM</t>
  </si>
  <si>
    <t>1PM</t>
  </si>
  <si>
    <t>2PM</t>
  </si>
  <si>
    <t>3PM</t>
  </si>
  <si>
    <t>4PM</t>
  </si>
  <si>
    <t>5PM</t>
  </si>
  <si>
    <t>6PM</t>
  </si>
  <si>
    <t>7PM</t>
  </si>
  <si>
    <t>8PM</t>
  </si>
  <si>
    <t>9PM</t>
  </si>
  <si>
    <t>0XM</t>
  </si>
  <si>
    <t>1XM</t>
  </si>
  <si>
    <t>2XM</t>
  </si>
  <si>
    <t>3XM</t>
  </si>
  <si>
    <t>4XM</t>
  </si>
  <si>
    <t>5XM</t>
  </si>
  <si>
    <t>6XM</t>
  </si>
  <si>
    <t>7XM</t>
  </si>
  <si>
    <t>8XM</t>
  </si>
  <si>
    <t>9XM</t>
  </si>
  <si>
    <t>0YM</t>
  </si>
  <si>
    <t>1YM</t>
  </si>
  <si>
    <t>2YM</t>
  </si>
  <si>
    <t>3YM</t>
  </si>
  <si>
    <t>4YM</t>
  </si>
  <si>
    <t>5YM</t>
  </si>
  <si>
    <t>6YM</t>
  </si>
  <si>
    <t>7YM</t>
  </si>
  <si>
    <t>8YM</t>
  </si>
  <si>
    <t>9YM</t>
  </si>
  <si>
    <t>10P</t>
  </si>
  <si>
    <t>11P</t>
  </si>
  <si>
    <t>12P</t>
  </si>
  <si>
    <t>13P</t>
  </si>
  <si>
    <t>14P</t>
  </si>
  <si>
    <t>15P</t>
  </si>
  <si>
    <t>16P</t>
  </si>
  <si>
    <t>17P</t>
  </si>
  <si>
    <t>18P</t>
  </si>
  <si>
    <t>19P</t>
  </si>
  <si>
    <t>20P</t>
  </si>
  <si>
    <t>21P</t>
  </si>
  <si>
    <t>22P</t>
  </si>
  <si>
    <t>23P</t>
  </si>
  <si>
    <t>24P</t>
  </si>
  <si>
    <t>25P</t>
  </si>
  <si>
    <t>26P</t>
  </si>
  <si>
    <t>27P</t>
  </si>
  <si>
    <t>28P</t>
  </si>
  <si>
    <t>29P</t>
  </si>
  <si>
    <t>30P</t>
  </si>
  <si>
    <t>31P</t>
  </si>
  <si>
    <t>32P</t>
  </si>
  <si>
    <t>33P</t>
  </si>
  <si>
    <t>34P</t>
  </si>
  <si>
    <t>35P</t>
  </si>
  <si>
    <t>36P</t>
  </si>
  <si>
    <t>37P</t>
  </si>
  <si>
    <t>38P</t>
  </si>
  <si>
    <t>39P</t>
  </si>
  <si>
    <t>40P</t>
  </si>
  <si>
    <t>41P</t>
  </si>
  <si>
    <t>42P</t>
  </si>
  <si>
    <t>43P</t>
  </si>
  <si>
    <t>44P</t>
  </si>
  <si>
    <t>45P</t>
  </si>
  <si>
    <t>46P</t>
  </si>
  <si>
    <t>47P</t>
  </si>
  <si>
    <t>48P</t>
  </si>
  <si>
    <t>49P</t>
  </si>
  <si>
    <t>50P</t>
  </si>
  <si>
    <t>51P</t>
  </si>
  <si>
    <t>52P</t>
  </si>
  <si>
    <t>53P</t>
  </si>
  <si>
    <t>54P</t>
  </si>
  <si>
    <t>55P</t>
  </si>
  <si>
    <t>56P</t>
  </si>
  <si>
    <t>57P</t>
  </si>
  <si>
    <t>58P</t>
  </si>
  <si>
    <t>59P</t>
  </si>
  <si>
    <t>60P</t>
  </si>
  <si>
    <t>61P</t>
  </si>
  <si>
    <t>62P</t>
  </si>
  <si>
    <t>63P</t>
  </si>
  <si>
    <t>64P</t>
  </si>
  <si>
    <t>65P</t>
  </si>
  <si>
    <t>66P</t>
  </si>
  <si>
    <t>67P</t>
  </si>
  <si>
    <t>68P</t>
  </si>
  <si>
    <t>69P</t>
  </si>
  <si>
    <t>70P</t>
  </si>
  <si>
    <t>71P</t>
  </si>
  <si>
    <t>72P</t>
  </si>
  <si>
    <t>73P</t>
  </si>
  <si>
    <t>74P</t>
  </si>
  <si>
    <t>75P</t>
  </si>
  <si>
    <t>76P</t>
  </si>
  <si>
    <t>77P</t>
  </si>
  <si>
    <t>78P</t>
  </si>
  <si>
    <t>79P</t>
  </si>
  <si>
    <t>80P</t>
  </si>
  <si>
    <t>81P</t>
  </si>
  <si>
    <t>82P</t>
  </si>
  <si>
    <t>83P</t>
  </si>
  <si>
    <t>84P</t>
  </si>
  <si>
    <t>85P</t>
  </si>
  <si>
    <t>86P</t>
  </si>
  <si>
    <t>87P</t>
  </si>
  <si>
    <t>88P</t>
  </si>
  <si>
    <t>89P</t>
  </si>
  <si>
    <t>90P</t>
  </si>
  <si>
    <t>91P</t>
  </si>
  <si>
    <t>92P</t>
  </si>
  <si>
    <t>93P</t>
  </si>
  <si>
    <t>94P</t>
  </si>
  <si>
    <t>95P</t>
  </si>
  <si>
    <t>96P</t>
  </si>
  <si>
    <t>97P</t>
  </si>
  <si>
    <t>98P</t>
  </si>
  <si>
    <t>99P</t>
  </si>
  <si>
    <t>0AP</t>
  </si>
  <si>
    <t>1AP</t>
  </si>
  <si>
    <t>2AP</t>
  </si>
  <si>
    <t>3AP</t>
  </si>
  <si>
    <t>4AP</t>
  </si>
  <si>
    <t>5AP</t>
  </si>
  <si>
    <t>6AP</t>
  </si>
  <si>
    <t>7AP</t>
  </si>
  <si>
    <t>8AP</t>
  </si>
  <si>
    <t>9AP</t>
  </si>
  <si>
    <t>0CP</t>
  </si>
  <si>
    <t>1CP</t>
  </si>
  <si>
    <t>2CP</t>
  </si>
  <si>
    <t>3CP</t>
  </si>
  <si>
    <t>4CP</t>
  </si>
  <si>
    <t>5CP</t>
  </si>
  <si>
    <t>6CP</t>
  </si>
  <si>
    <t>7CP</t>
  </si>
  <si>
    <t>8CP</t>
  </si>
  <si>
    <t>9CP</t>
  </si>
  <si>
    <t>0FP</t>
  </si>
  <si>
    <t>1FP</t>
  </si>
  <si>
    <t>2FP</t>
  </si>
  <si>
    <t>3FP</t>
  </si>
  <si>
    <t>4FP</t>
  </si>
  <si>
    <t>5FP</t>
  </si>
  <si>
    <t>6FP</t>
  </si>
  <si>
    <t>7FP</t>
  </si>
  <si>
    <t>8FP</t>
  </si>
  <si>
    <t>9FP</t>
  </si>
  <si>
    <t>0HP</t>
  </si>
  <si>
    <t>1HP</t>
  </si>
  <si>
    <t>2HP</t>
  </si>
  <si>
    <t>3HP</t>
  </si>
  <si>
    <t>4HP</t>
  </si>
  <si>
    <t>5HP</t>
  </si>
  <si>
    <t>6HP</t>
  </si>
  <si>
    <t>7HP</t>
  </si>
  <si>
    <t>8HP</t>
  </si>
  <si>
    <t>9HP</t>
  </si>
  <si>
    <t>0KP</t>
  </si>
  <si>
    <t>1KP</t>
  </si>
  <si>
    <t>2KP</t>
  </si>
  <si>
    <t>3KP</t>
  </si>
  <si>
    <t>4KP</t>
  </si>
  <si>
    <t>5KP</t>
  </si>
  <si>
    <t>6KP</t>
  </si>
  <si>
    <t>7KP</t>
  </si>
  <si>
    <t>8KP</t>
  </si>
  <si>
    <t>9KP</t>
  </si>
  <si>
    <t>0LP</t>
  </si>
  <si>
    <t>1LP</t>
  </si>
  <si>
    <t>2LP</t>
  </si>
  <si>
    <t>3LP</t>
  </si>
  <si>
    <t>4LP</t>
  </si>
  <si>
    <t>5LP</t>
  </si>
  <si>
    <t>6LP</t>
  </si>
  <si>
    <t>7LP</t>
  </si>
  <si>
    <t>8LP</t>
  </si>
  <si>
    <t>9LP</t>
  </si>
  <si>
    <t>0MP</t>
  </si>
  <si>
    <t>1MP</t>
  </si>
  <si>
    <t>2MP</t>
  </si>
  <si>
    <t>3MP</t>
  </si>
  <si>
    <t>4MP</t>
  </si>
  <si>
    <t>5MP</t>
  </si>
  <si>
    <t>6MP</t>
  </si>
  <si>
    <t>7MP</t>
  </si>
  <si>
    <t>8MP</t>
  </si>
  <si>
    <t>9MP</t>
  </si>
  <si>
    <t>0PP</t>
  </si>
  <si>
    <t>1PP</t>
  </si>
  <si>
    <t>2PP</t>
  </si>
  <si>
    <t>3PP</t>
  </si>
  <si>
    <t>4PP</t>
  </si>
  <si>
    <t>5PP</t>
  </si>
  <si>
    <t>6PP</t>
  </si>
  <si>
    <t>7PP</t>
  </si>
  <si>
    <t>8PP</t>
  </si>
  <si>
    <t>9PP</t>
  </si>
  <si>
    <t>0XP</t>
  </si>
  <si>
    <t>1XP</t>
  </si>
  <si>
    <t>2XP</t>
  </si>
  <si>
    <t>3XP</t>
  </si>
  <si>
    <t>4XP</t>
  </si>
  <si>
    <t>5XP</t>
  </si>
  <si>
    <t>6XP</t>
  </si>
  <si>
    <t>7XP</t>
  </si>
  <si>
    <t>8XP</t>
  </si>
  <si>
    <t>9XP</t>
  </si>
  <si>
    <t>0YP</t>
  </si>
  <si>
    <t>1YP</t>
  </si>
  <si>
    <t>2YP</t>
  </si>
  <si>
    <t>3YP</t>
  </si>
  <si>
    <t>4YP</t>
  </si>
  <si>
    <t>5YP</t>
  </si>
  <si>
    <t>6YP</t>
  </si>
  <si>
    <t>7YP</t>
  </si>
  <si>
    <t>8YP</t>
  </si>
  <si>
    <t>9YP</t>
  </si>
  <si>
    <t>10X</t>
  </si>
  <si>
    <t>11X</t>
  </si>
  <si>
    <t>12X</t>
  </si>
  <si>
    <t>13X</t>
  </si>
  <si>
    <t>14X</t>
  </si>
  <si>
    <t>15X</t>
  </si>
  <si>
    <t>16X</t>
  </si>
  <si>
    <t>17X</t>
  </si>
  <si>
    <t>18X</t>
  </si>
  <si>
    <t>19X</t>
  </si>
  <si>
    <t>20X</t>
  </si>
  <si>
    <t>21X</t>
  </si>
  <si>
    <t>22X</t>
  </si>
  <si>
    <t>23X</t>
  </si>
  <si>
    <t>24X</t>
  </si>
  <si>
    <t>25X</t>
  </si>
  <si>
    <t>26X</t>
  </si>
  <si>
    <t>27X</t>
  </si>
  <si>
    <t>28X</t>
  </si>
  <si>
    <t>29X</t>
  </si>
  <si>
    <t>30X</t>
  </si>
  <si>
    <t>31X</t>
  </si>
  <si>
    <t>32X</t>
  </si>
  <si>
    <t>33X</t>
  </si>
  <si>
    <t>34X</t>
  </si>
  <si>
    <t>35X</t>
  </si>
  <si>
    <t>36X</t>
  </si>
  <si>
    <t>37X</t>
  </si>
  <si>
    <t>38X</t>
  </si>
  <si>
    <t>39X</t>
  </si>
  <si>
    <t>40X</t>
  </si>
  <si>
    <t>41X</t>
  </si>
  <si>
    <t>42X</t>
  </si>
  <si>
    <t>43X</t>
  </si>
  <si>
    <t>44X</t>
  </si>
  <si>
    <t>45X</t>
  </si>
  <si>
    <t>46X</t>
  </si>
  <si>
    <t>47X</t>
  </si>
  <si>
    <t>48X</t>
  </si>
  <si>
    <t>49X</t>
  </si>
  <si>
    <t>50X</t>
  </si>
  <si>
    <t>51X</t>
  </si>
  <si>
    <t>52X</t>
  </si>
  <si>
    <t>53X</t>
  </si>
  <si>
    <t>54X</t>
  </si>
  <si>
    <t>55X</t>
  </si>
  <si>
    <t>56X</t>
  </si>
  <si>
    <t>57X</t>
  </si>
  <si>
    <t>58X</t>
  </si>
  <si>
    <t>59X</t>
  </si>
  <si>
    <t>60X</t>
  </si>
  <si>
    <t>61X</t>
  </si>
  <si>
    <t>62X</t>
  </si>
  <si>
    <t>63X</t>
  </si>
  <si>
    <t>64X</t>
  </si>
  <si>
    <t>65X</t>
  </si>
  <si>
    <t>66X</t>
  </si>
  <si>
    <t>67X</t>
  </si>
  <si>
    <t>68X</t>
  </si>
  <si>
    <t>69X</t>
  </si>
  <si>
    <t>70X</t>
  </si>
  <si>
    <t>71X</t>
  </si>
  <si>
    <t>72X</t>
  </si>
  <si>
    <t>73X</t>
  </si>
  <si>
    <t>74X</t>
  </si>
  <si>
    <t>75X</t>
  </si>
  <si>
    <t>76X</t>
  </si>
  <si>
    <t>77X</t>
  </si>
  <si>
    <t>78X</t>
  </si>
  <si>
    <t>79X</t>
  </si>
  <si>
    <t>80X</t>
  </si>
  <si>
    <t>81X</t>
  </si>
  <si>
    <t>82X</t>
  </si>
  <si>
    <t>83X</t>
  </si>
  <si>
    <t>84X</t>
  </si>
  <si>
    <t>85X</t>
  </si>
  <si>
    <t>86X</t>
  </si>
  <si>
    <t>87X</t>
  </si>
  <si>
    <t>88X</t>
  </si>
  <si>
    <t>89X</t>
  </si>
  <si>
    <t>90X</t>
  </si>
  <si>
    <t>91X</t>
  </si>
  <si>
    <t>92X</t>
  </si>
  <si>
    <t>93X</t>
  </si>
  <si>
    <t>94X</t>
  </si>
  <si>
    <t>95X</t>
  </si>
  <si>
    <t>96X</t>
  </si>
  <si>
    <t>97X</t>
  </si>
  <si>
    <t>98X</t>
  </si>
  <si>
    <t>99X</t>
  </si>
  <si>
    <t>0AX</t>
  </si>
  <si>
    <t>1AX</t>
  </si>
  <si>
    <t>2AX</t>
  </si>
  <si>
    <t>3AX</t>
  </si>
  <si>
    <t>4AX</t>
  </si>
  <si>
    <t>5AX</t>
  </si>
  <si>
    <t>6AX</t>
  </si>
  <si>
    <t>7AX</t>
  </si>
  <si>
    <t>8AX</t>
  </si>
  <si>
    <t>9AX</t>
  </si>
  <si>
    <t>0CX</t>
  </si>
  <si>
    <t>1CX</t>
  </si>
  <si>
    <t>2CX</t>
  </si>
  <si>
    <t>3CX</t>
  </si>
  <si>
    <t>4CX</t>
  </si>
  <si>
    <t>5CX</t>
  </si>
  <si>
    <t>6CX</t>
  </si>
  <si>
    <t>7CX</t>
  </si>
  <si>
    <t>8CX</t>
  </si>
  <si>
    <t>9CX</t>
  </si>
  <si>
    <t>0FX</t>
  </si>
  <si>
    <t>1FX</t>
  </si>
  <si>
    <t>2FX</t>
  </si>
  <si>
    <t>3FX</t>
  </si>
  <si>
    <t>4FX</t>
  </si>
  <si>
    <t>5FX</t>
  </si>
  <si>
    <t>6FX</t>
  </si>
  <si>
    <t>7FX</t>
  </si>
  <si>
    <t>8FX</t>
  </si>
  <si>
    <t>9FX</t>
  </si>
  <si>
    <t>0HX</t>
  </si>
  <si>
    <t>1HX</t>
  </si>
  <si>
    <t>2HX</t>
  </si>
  <si>
    <t>3HX</t>
  </si>
  <si>
    <t>4HX</t>
  </si>
  <si>
    <t>5HX</t>
  </si>
  <si>
    <t>6HX</t>
  </si>
  <si>
    <t>7HX</t>
  </si>
  <si>
    <t>8HX</t>
  </si>
  <si>
    <t>9HX</t>
  </si>
  <si>
    <t>0KX</t>
  </si>
  <si>
    <t>1KX</t>
  </si>
  <si>
    <t>2KX</t>
  </si>
  <si>
    <t>3KX</t>
  </si>
  <si>
    <t>4KX</t>
  </si>
  <si>
    <t>5KX</t>
  </si>
  <si>
    <t>6KX</t>
  </si>
  <si>
    <t>7KX</t>
  </si>
  <si>
    <t>8KX</t>
  </si>
  <si>
    <t>9KX</t>
  </si>
  <si>
    <t>0LX</t>
  </si>
  <si>
    <t>1LX</t>
  </si>
  <si>
    <t>2LX</t>
  </si>
  <si>
    <t>3LX</t>
  </si>
  <si>
    <t>4LX</t>
  </si>
  <si>
    <t>5LX</t>
  </si>
  <si>
    <t>6LX</t>
  </si>
  <si>
    <t>7LX</t>
  </si>
  <si>
    <t>8LX</t>
  </si>
  <si>
    <t>9LX</t>
  </si>
  <si>
    <t>0MX</t>
  </si>
  <si>
    <t>1MX</t>
  </si>
  <si>
    <t>2MX</t>
  </si>
  <si>
    <t>3MX</t>
  </si>
  <si>
    <t>4MX</t>
  </si>
  <si>
    <t>5MX</t>
  </si>
  <si>
    <t>6MX</t>
  </si>
  <si>
    <t>7MX</t>
  </si>
  <si>
    <t>8MX</t>
  </si>
  <si>
    <t>9MX</t>
  </si>
  <si>
    <t>0PX</t>
  </si>
  <si>
    <t>1PX</t>
  </si>
  <si>
    <t>2PX</t>
  </si>
  <si>
    <t>3PX</t>
  </si>
  <si>
    <t>4PX</t>
  </si>
  <si>
    <t>5PX</t>
  </si>
  <si>
    <t>6PX</t>
  </si>
  <si>
    <t>7PX</t>
  </si>
  <si>
    <t>8PX</t>
  </si>
  <si>
    <t>9PX</t>
  </si>
  <si>
    <t>0XX</t>
  </si>
  <si>
    <t>1XX</t>
  </si>
  <si>
    <t>2XX</t>
  </si>
  <si>
    <t>3XX</t>
  </si>
  <si>
    <t>4XX</t>
  </si>
  <si>
    <t>5XX</t>
  </si>
  <si>
    <t>6XX</t>
  </si>
  <si>
    <t>7XX</t>
  </si>
  <si>
    <t>8XX</t>
  </si>
  <si>
    <t>9XX</t>
  </si>
  <si>
    <t>0YX</t>
  </si>
  <si>
    <t>1YX</t>
  </si>
  <si>
    <t>2YX</t>
  </si>
  <si>
    <t>3YX</t>
  </si>
  <si>
    <t>4YX</t>
  </si>
  <si>
    <t>5YX</t>
  </si>
  <si>
    <t>6YX</t>
  </si>
  <si>
    <t>7YX</t>
  </si>
  <si>
    <t>8YX</t>
  </si>
  <si>
    <t>9YX</t>
  </si>
  <si>
    <t>10Y</t>
  </si>
  <si>
    <t>11Y</t>
  </si>
  <si>
    <t>12Y</t>
  </si>
  <si>
    <t>13Y</t>
  </si>
  <si>
    <t>14Y</t>
  </si>
  <si>
    <t>15Y</t>
  </si>
  <si>
    <t>16Y</t>
  </si>
  <si>
    <t>17Y</t>
  </si>
  <si>
    <t>18Y</t>
  </si>
  <si>
    <t>19Y</t>
  </si>
  <si>
    <t>20Y</t>
  </si>
  <si>
    <t>21Y</t>
  </si>
  <si>
    <t>22Y</t>
  </si>
  <si>
    <t>23Y</t>
  </si>
  <si>
    <t>24Y</t>
  </si>
  <si>
    <t>25Y</t>
  </si>
  <si>
    <t>26Y</t>
  </si>
  <si>
    <t>27Y</t>
  </si>
  <si>
    <t>28Y</t>
  </si>
  <si>
    <t>29Y</t>
  </si>
  <si>
    <t>30Y</t>
  </si>
  <si>
    <t>31Y</t>
  </si>
  <si>
    <t>32Y</t>
  </si>
  <si>
    <t>33Y</t>
  </si>
  <si>
    <t>34Y</t>
  </si>
  <si>
    <t>35Y</t>
  </si>
  <si>
    <t>36Y</t>
  </si>
  <si>
    <t>37Y</t>
  </si>
  <si>
    <t>38Y</t>
  </si>
  <si>
    <t>39Y</t>
  </si>
  <si>
    <t>40Y</t>
  </si>
  <si>
    <t>41Y</t>
  </si>
  <si>
    <t>42Y</t>
  </si>
  <si>
    <t>43Y</t>
  </si>
  <si>
    <t>44Y</t>
  </si>
  <si>
    <t>45Y</t>
  </si>
  <si>
    <t>46Y</t>
  </si>
  <si>
    <t>47Y</t>
  </si>
  <si>
    <t>48Y</t>
  </si>
  <si>
    <t>49Y</t>
  </si>
  <si>
    <t>50Y</t>
  </si>
  <si>
    <t>51Y</t>
  </si>
  <si>
    <t>52Y</t>
  </si>
  <si>
    <t>53Y</t>
  </si>
  <si>
    <t>54Y</t>
  </si>
  <si>
    <t>55Y</t>
  </si>
  <si>
    <t>56Y</t>
  </si>
  <si>
    <t>57Y</t>
  </si>
  <si>
    <t>58Y</t>
  </si>
  <si>
    <t>59Y</t>
  </si>
  <si>
    <t>60Y</t>
  </si>
  <si>
    <t>61Y</t>
  </si>
  <si>
    <t>62Y</t>
  </si>
  <si>
    <t>63Y</t>
  </si>
  <si>
    <t>64Y</t>
  </si>
  <si>
    <t>65Y</t>
  </si>
  <si>
    <t>66Y</t>
  </si>
  <si>
    <t>67Y</t>
  </si>
  <si>
    <t>68Y</t>
  </si>
  <si>
    <t>69Y</t>
  </si>
  <si>
    <t>70Y</t>
  </si>
  <si>
    <t>71Y</t>
  </si>
  <si>
    <t>72Y</t>
  </si>
  <si>
    <t>73Y</t>
  </si>
  <si>
    <t>74Y</t>
  </si>
  <si>
    <t>75Y</t>
  </si>
  <si>
    <t>76Y</t>
  </si>
  <si>
    <t>77Y</t>
  </si>
  <si>
    <t>78Y</t>
  </si>
  <si>
    <t>79Y</t>
  </si>
  <si>
    <t>80Y</t>
  </si>
  <si>
    <t>81Y</t>
  </si>
  <si>
    <t>82Y</t>
  </si>
  <si>
    <t>83Y</t>
  </si>
  <si>
    <t>84Y</t>
  </si>
  <si>
    <t>85Y</t>
  </si>
  <si>
    <t>86Y</t>
  </si>
  <si>
    <t>87Y</t>
  </si>
  <si>
    <t>88Y</t>
  </si>
  <si>
    <t>89Y</t>
  </si>
  <si>
    <t>90Y</t>
  </si>
  <si>
    <t>91Y</t>
  </si>
  <si>
    <t>92Y</t>
  </si>
  <si>
    <t>93Y</t>
  </si>
  <si>
    <t>94Y</t>
  </si>
  <si>
    <t>95Y</t>
  </si>
  <si>
    <t>96Y</t>
  </si>
  <si>
    <t>97Y</t>
  </si>
  <si>
    <t>98Y</t>
  </si>
  <si>
    <t>99Y</t>
  </si>
  <si>
    <t>0AY</t>
  </si>
  <si>
    <t>1AY</t>
  </si>
  <si>
    <t>2AY</t>
  </si>
  <si>
    <t>3AY</t>
  </si>
  <si>
    <t>4AY</t>
  </si>
  <si>
    <t>5AY</t>
  </si>
  <si>
    <t>6AY</t>
  </si>
  <si>
    <t>7AY</t>
  </si>
  <si>
    <t>8AY</t>
  </si>
  <si>
    <t>9AY</t>
  </si>
  <si>
    <t>0CY</t>
  </si>
  <si>
    <t>1CY</t>
  </si>
  <si>
    <t>2CY</t>
  </si>
  <si>
    <t>3CY</t>
  </si>
  <si>
    <t>4CY</t>
  </si>
  <si>
    <t>5CY</t>
  </si>
  <si>
    <t>6CY</t>
  </si>
  <si>
    <t>7CY</t>
  </si>
  <si>
    <t>8CY</t>
  </si>
  <si>
    <t>9CY</t>
  </si>
  <si>
    <t>0FY</t>
  </si>
  <si>
    <t>1FY</t>
  </si>
  <si>
    <t>2FY</t>
  </si>
  <si>
    <t>3FY</t>
  </si>
  <si>
    <t>4FY</t>
  </si>
  <si>
    <t>5FY</t>
  </si>
  <si>
    <t>6FY</t>
  </si>
  <si>
    <t>7FY</t>
  </si>
  <si>
    <t>8FY</t>
  </si>
  <si>
    <t>9FY</t>
  </si>
  <si>
    <t>0HY</t>
  </si>
  <si>
    <t>1HY</t>
  </si>
  <si>
    <t>2HY</t>
  </si>
  <si>
    <t>3HY</t>
  </si>
  <si>
    <t>4HY</t>
  </si>
  <si>
    <t>5HY</t>
  </si>
  <si>
    <t>6HY</t>
  </si>
  <si>
    <t>7HY</t>
  </si>
  <si>
    <t>8HY</t>
  </si>
  <si>
    <t>9HY</t>
  </si>
  <si>
    <t>0KY</t>
  </si>
  <si>
    <t>1KY</t>
  </si>
  <si>
    <t>2KY</t>
  </si>
  <si>
    <t>3KY</t>
  </si>
  <si>
    <t>4KY</t>
  </si>
  <si>
    <t>5KY</t>
  </si>
  <si>
    <t>6KY</t>
  </si>
  <si>
    <t>7KY</t>
  </si>
  <si>
    <t>8KY</t>
  </si>
  <si>
    <t>9KY</t>
  </si>
  <si>
    <t>0LY</t>
  </si>
  <si>
    <t>1LY</t>
  </si>
  <si>
    <t>2LY</t>
  </si>
  <si>
    <t>3LY</t>
  </si>
  <si>
    <t>4LY</t>
  </si>
  <si>
    <t>5LY</t>
  </si>
  <si>
    <t>6LY</t>
  </si>
  <si>
    <t>7LY</t>
  </si>
  <si>
    <t>8LY</t>
  </si>
  <si>
    <t>9LY</t>
  </si>
  <si>
    <t>0MY</t>
  </si>
  <si>
    <t>1MY</t>
  </si>
  <si>
    <t>2MY</t>
  </si>
  <si>
    <t>3MY</t>
  </si>
  <si>
    <t>4MY</t>
  </si>
  <si>
    <t>5MY</t>
  </si>
  <si>
    <t>6MY</t>
  </si>
  <si>
    <t>7MY</t>
  </si>
  <si>
    <t>8MY</t>
  </si>
  <si>
    <t>9MY</t>
  </si>
  <si>
    <t>0PY</t>
  </si>
  <si>
    <t>1PY</t>
  </si>
  <si>
    <t>2PY</t>
  </si>
  <si>
    <t>3PY</t>
  </si>
  <si>
    <t>4PY</t>
  </si>
  <si>
    <t>5PY</t>
  </si>
  <si>
    <t>6PY</t>
  </si>
  <si>
    <t>7PY</t>
  </si>
  <si>
    <t>8PY</t>
  </si>
  <si>
    <t>9PY</t>
  </si>
  <si>
    <t>0XY</t>
  </si>
  <si>
    <t>1XY</t>
  </si>
  <si>
    <t>2XY</t>
  </si>
  <si>
    <t>3XY</t>
  </si>
  <si>
    <t>4XY</t>
  </si>
  <si>
    <t>5XY</t>
  </si>
  <si>
    <t>6XY</t>
  </si>
  <si>
    <t>7XY</t>
  </si>
  <si>
    <t>8XY</t>
  </si>
  <si>
    <t>9XY</t>
  </si>
  <si>
    <t>0YY</t>
  </si>
  <si>
    <t>1YY</t>
  </si>
  <si>
    <t>2YY</t>
  </si>
  <si>
    <t>3YY</t>
  </si>
  <si>
    <t>4YY</t>
  </si>
  <si>
    <t>5YY</t>
  </si>
  <si>
    <t>6YY</t>
  </si>
  <si>
    <t>7YY</t>
  </si>
  <si>
    <t>8YY</t>
  </si>
  <si>
    <t>9YY</t>
  </si>
  <si>
    <t>分類番号</t>
    <rPh sb="0" eb="2">
      <t>ブンルイ</t>
    </rPh>
    <rPh sb="2" eb="4">
      <t>バンゴウ</t>
    </rPh>
    <phoneticPr fontId="5"/>
  </si>
  <si>
    <t>ひらがな</t>
    <phoneticPr fontId="3"/>
  </si>
  <si>
    <t>あ</t>
    <phoneticPr fontId="18"/>
  </si>
  <si>
    <t>い</t>
    <phoneticPr fontId="18"/>
  </si>
  <si>
    <t>う</t>
    <phoneticPr fontId="18"/>
  </si>
  <si>
    <t>え</t>
    <phoneticPr fontId="18"/>
  </si>
  <si>
    <t>か</t>
    <phoneticPr fontId="18"/>
  </si>
  <si>
    <t>き</t>
    <phoneticPr fontId="18"/>
  </si>
  <si>
    <t>く</t>
    <phoneticPr fontId="18"/>
  </si>
  <si>
    <t>け</t>
    <phoneticPr fontId="18"/>
  </si>
  <si>
    <t>こ</t>
    <phoneticPr fontId="18"/>
  </si>
  <si>
    <t>さ</t>
    <phoneticPr fontId="18"/>
  </si>
  <si>
    <t>す</t>
    <phoneticPr fontId="18"/>
  </si>
  <si>
    <t>せ</t>
    <phoneticPr fontId="18"/>
  </si>
  <si>
    <t>そ</t>
    <phoneticPr fontId="3"/>
  </si>
  <si>
    <t>そ</t>
    <phoneticPr fontId="18"/>
  </si>
  <si>
    <t>た</t>
    <phoneticPr fontId="3"/>
  </si>
  <si>
    <t>た</t>
    <phoneticPr fontId="18"/>
  </si>
  <si>
    <t>ち</t>
    <phoneticPr fontId="3"/>
  </si>
  <si>
    <t>ち</t>
    <phoneticPr fontId="18"/>
  </si>
  <si>
    <t>つ</t>
    <phoneticPr fontId="3"/>
  </si>
  <si>
    <t>つ</t>
    <phoneticPr fontId="18"/>
  </si>
  <si>
    <t>て</t>
    <phoneticPr fontId="3"/>
  </si>
  <si>
    <t>て</t>
    <phoneticPr fontId="18"/>
  </si>
  <si>
    <t>と</t>
    <phoneticPr fontId="3"/>
  </si>
  <si>
    <t>と</t>
    <phoneticPr fontId="18"/>
  </si>
  <si>
    <t>な</t>
    <phoneticPr fontId="3"/>
  </si>
  <si>
    <t>な</t>
    <phoneticPr fontId="18"/>
  </si>
  <si>
    <t>に</t>
    <phoneticPr fontId="3"/>
  </si>
  <si>
    <t>に</t>
    <phoneticPr fontId="18"/>
  </si>
  <si>
    <t>ぬ</t>
    <phoneticPr fontId="3"/>
  </si>
  <si>
    <t>ぬ</t>
    <phoneticPr fontId="18"/>
  </si>
  <si>
    <t>ね</t>
    <phoneticPr fontId="3"/>
  </si>
  <si>
    <t>ね</t>
    <phoneticPr fontId="18"/>
  </si>
  <si>
    <t>の</t>
    <phoneticPr fontId="3"/>
  </si>
  <si>
    <t>の</t>
    <phoneticPr fontId="18"/>
  </si>
  <si>
    <t>は</t>
    <phoneticPr fontId="3"/>
  </si>
  <si>
    <t>は</t>
    <phoneticPr fontId="18"/>
  </si>
  <si>
    <t>ひ</t>
    <phoneticPr fontId="3"/>
  </si>
  <si>
    <t>ひ</t>
    <phoneticPr fontId="18"/>
  </si>
  <si>
    <t>ふ</t>
    <phoneticPr fontId="3"/>
  </si>
  <si>
    <t>ふ</t>
    <phoneticPr fontId="18"/>
  </si>
  <si>
    <t>ほ</t>
    <phoneticPr fontId="3"/>
  </si>
  <si>
    <t>ほ</t>
    <phoneticPr fontId="18"/>
  </si>
  <si>
    <t>ま</t>
    <phoneticPr fontId="3"/>
  </si>
  <si>
    <t>ま</t>
    <phoneticPr fontId="18"/>
  </si>
  <si>
    <t>み</t>
    <phoneticPr fontId="3"/>
  </si>
  <si>
    <t>み</t>
    <phoneticPr fontId="18"/>
  </si>
  <si>
    <t>む</t>
    <phoneticPr fontId="3"/>
  </si>
  <si>
    <t>む</t>
    <phoneticPr fontId="18"/>
  </si>
  <si>
    <t>め</t>
    <phoneticPr fontId="3"/>
  </si>
  <si>
    <t>め</t>
    <phoneticPr fontId="18"/>
  </si>
  <si>
    <t>も</t>
    <phoneticPr fontId="3"/>
  </si>
  <si>
    <t>も</t>
    <phoneticPr fontId="18"/>
  </si>
  <si>
    <t>や</t>
    <phoneticPr fontId="3"/>
  </si>
  <si>
    <t>や</t>
    <phoneticPr fontId="18"/>
  </si>
  <si>
    <t>ゆ</t>
    <phoneticPr fontId="3"/>
  </si>
  <si>
    <t>ゆ</t>
    <phoneticPr fontId="18"/>
  </si>
  <si>
    <t>よ</t>
    <phoneticPr fontId="18"/>
  </si>
  <si>
    <t>ら</t>
    <phoneticPr fontId="18"/>
  </si>
  <si>
    <t>る</t>
    <phoneticPr fontId="18"/>
  </si>
  <si>
    <t>ろ</t>
    <phoneticPr fontId="18"/>
  </si>
  <si>
    <t>を</t>
    <phoneticPr fontId="18"/>
  </si>
  <si>
    <t>ひらがな</t>
    <phoneticPr fontId="5"/>
  </si>
  <si>
    <t>あ</t>
    <phoneticPr fontId="3"/>
  </si>
  <si>
    <t>い</t>
    <phoneticPr fontId="3"/>
  </si>
  <si>
    <t>う</t>
    <phoneticPr fontId="3"/>
  </si>
  <si>
    <t>え</t>
    <phoneticPr fontId="3"/>
  </si>
  <si>
    <t>お</t>
    <phoneticPr fontId="3"/>
  </si>
  <si>
    <t>か</t>
    <phoneticPr fontId="3"/>
  </si>
  <si>
    <t>き</t>
    <phoneticPr fontId="3"/>
  </si>
  <si>
    <t>く</t>
    <phoneticPr fontId="3"/>
  </si>
  <si>
    <t>け</t>
    <phoneticPr fontId="3"/>
  </si>
  <si>
    <t>こ</t>
    <phoneticPr fontId="3"/>
  </si>
  <si>
    <t>さ</t>
    <phoneticPr fontId="3"/>
  </si>
  <si>
    <t>し</t>
    <phoneticPr fontId="3"/>
  </si>
  <si>
    <t>す</t>
    <phoneticPr fontId="3"/>
  </si>
  <si>
    <t>せ</t>
    <phoneticPr fontId="3"/>
  </si>
  <si>
    <t>へ</t>
    <phoneticPr fontId="3"/>
  </si>
  <si>
    <t>よ</t>
    <phoneticPr fontId="3"/>
  </si>
  <si>
    <t>ら</t>
    <phoneticPr fontId="3"/>
  </si>
  <si>
    <t>り</t>
    <phoneticPr fontId="3"/>
  </si>
  <si>
    <t>る</t>
    <phoneticPr fontId="3"/>
  </si>
  <si>
    <t>れ</t>
    <phoneticPr fontId="3"/>
  </si>
  <si>
    <t>ろ</t>
    <phoneticPr fontId="3"/>
  </si>
  <si>
    <t>わ</t>
    <phoneticPr fontId="3"/>
  </si>
  <si>
    <t>を</t>
    <phoneticPr fontId="3"/>
  </si>
  <si>
    <t>ん</t>
    <phoneticPr fontId="3"/>
  </si>
  <si>
    <t>普通／小型／大型</t>
    <rPh sb="0" eb="2">
      <t>フツウ</t>
    </rPh>
    <rPh sb="3" eb="5">
      <t>コガタ</t>
    </rPh>
    <rPh sb="6" eb="8">
      <t>オオガタ</t>
    </rPh>
    <phoneticPr fontId="3"/>
  </si>
  <si>
    <t>事業用</t>
    <rPh sb="0" eb="3">
      <t>ジギョウヨウ</t>
    </rPh>
    <phoneticPr fontId="3"/>
  </si>
  <si>
    <t>自家用</t>
    <rPh sb="0" eb="3">
      <t>ジカヨウ</t>
    </rPh>
    <phoneticPr fontId="3"/>
  </si>
  <si>
    <t>軽自動車</t>
    <rPh sb="0" eb="4">
      <t>ケイジドウシャ</t>
    </rPh>
    <phoneticPr fontId="3"/>
  </si>
  <si>
    <t>個別番号</t>
    <rPh sb="0" eb="2">
      <t>コベツ</t>
    </rPh>
    <rPh sb="2" eb="4">
      <t>バンゴウ</t>
    </rPh>
    <phoneticPr fontId="3"/>
  </si>
  <si>
    <t>初度登録年月</t>
    <phoneticPr fontId="3"/>
  </si>
  <si>
    <t>元号</t>
    <rPh sb="0" eb="2">
      <t>ゲンゴウ</t>
    </rPh>
    <phoneticPr fontId="3"/>
  </si>
  <si>
    <t>年</t>
    <rPh sb="0" eb="1">
      <t>ネン</t>
    </rPh>
    <phoneticPr fontId="3"/>
  </si>
  <si>
    <t>月</t>
    <rPh sb="0" eb="1">
      <t>ツキ</t>
    </rPh>
    <phoneticPr fontId="3"/>
  </si>
  <si>
    <t>昭和</t>
    <rPh sb="0" eb="2">
      <t>ショウワ</t>
    </rPh>
    <phoneticPr fontId="3"/>
  </si>
  <si>
    <t>平成</t>
    <rPh sb="0" eb="2">
      <t>ヘイセイ</t>
    </rPh>
    <phoneticPr fontId="3"/>
  </si>
  <si>
    <t>令和</t>
    <rPh sb="0" eb="2">
      <t>レイワ</t>
    </rPh>
    <phoneticPr fontId="3"/>
  </si>
  <si>
    <t>入力規制リスト</t>
    <rPh sb="0" eb="2">
      <t>ニュウリョク</t>
    </rPh>
    <rPh sb="2" eb="4">
      <t>キセイ</t>
    </rPh>
    <phoneticPr fontId="3"/>
  </si>
  <si>
    <t>交付決定番号エラー</t>
    <rPh sb="0" eb="2">
      <t>コウフ</t>
    </rPh>
    <rPh sb="2" eb="4">
      <t>ケッテイ</t>
    </rPh>
    <rPh sb="4" eb="6">
      <t>バンゴウ</t>
    </rPh>
    <phoneticPr fontId="3"/>
  </si>
  <si>
    <t>タイトル</t>
    <phoneticPr fontId="3"/>
  </si>
  <si>
    <t>エラーメッセージ</t>
    <phoneticPr fontId="3"/>
  </si>
  <si>
    <t>交付決定通知書（様式第２）をご確認の上、正しい交付決定番号を入力してください。</t>
    <phoneticPr fontId="3"/>
  </si>
  <si>
    <t>トラック事業者名</t>
  </si>
  <si>
    <t>申請台数は1台以上から50台以下の整数を入力してください。</t>
    <phoneticPr fontId="3"/>
  </si>
  <si>
    <t>申請台数エラー</t>
    <rPh sb="0" eb="2">
      <t>シンセイ</t>
    </rPh>
    <rPh sb="2" eb="4">
      <t>ダイスウ</t>
    </rPh>
    <phoneticPr fontId="3"/>
  </si>
  <si>
    <t>地域名エラー</t>
    <phoneticPr fontId="3"/>
  </si>
  <si>
    <t>自動車検査証等を確認の上、正しい地域名を入力または選択してください。</t>
    <phoneticPr fontId="3"/>
  </si>
  <si>
    <t>分類番号エラー</t>
    <phoneticPr fontId="3"/>
  </si>
  <si>
    <t>自動車検査証等を確認の上、正しい分類番号を入力または選択してください。</t>
    <phoneticPr fontId="3"/>
  </si>
  <si>
    <t>ひらがなエラー</t>
    <phoneticPr fontId="3"/>
  </si>
  <si>
    <t>自動車検査証等を確認の上、正しいひらがなを入力または選択してください。</t>
    <phoneticPr fontId="3"/>
  </si>
  <si>
    <t>個別番号エラー</t>
    <rPh sb="0" eb="2">
      <t>コベツ</t>
    </rPh>
    <rPh sb="2" eb="4">
      <t>バンゴウ</t>
    </rPh>
    <phoneticPr fontId="3"/>
  </si>
  <si>
    <t>1～4桁の数値のみで入力してください。「00-01」の場合は、「1」としてください。また、「・」、「-」等の記号も不要です。</t>
  </si>
  <si>
    <t>元号エラー</t>
    <rPh sb="0" eb="2">
      <t>ゲンゴウ</t>
    </rPh>
    <phoneticPr fontId="3"/>
  </si>
  <si>
    <t>元号は、昭和、平成、令和のいずれかから選択してください。</t>
  </si>
  <si>
    <t>年エラー</t>
    <rPh sb="0" eb="1">
      <t>ネン</t>
    </rPh>
    <phoneticPr fontId="3"/>
  </si>
  <si>
    <t>年は、昭和の場合64年まで、平成の場合は31年まで、令和の場合は4年までとなっています。</t>
  </si>
  <si>
    <t>反映シート</t>
    <rPh sb="0" eb="2">
      <t>ハンエイ</t>
    </rPh>
    <phoneticPr fontId="3"/>
  </si>
  <si>
    <t>え</t>
  </si>
  <si>
    <t>あ</t>
  </si>
  <si>
    <t>脱着装置付コンテナ専用車</t>
  </si>
  <si>
    <t>ダンプ</t>
  </si>
  <si>
    <t>清掃車</t>
  </si>
  <si>
    <t>塵芥車</t>
  </si>
  <si>
    <t>タンク車</t>
  </si>
  <si>
    <t>バン</t>
  </si>
  <si>
    <t>トラクタ</t>
  </si>
  <si>
    <t>冷蔵冷凍車</t>
  </si>
  <si>
    <t>保温車</t>
  </si>
  <si>
    <t>コンテナ専用車</t>
  </si>
  <si>
    <t>糞尿車</t>
  </si>
  <si>
    <t>粉粒体運搬車</t>
  </si>
  <si>
    <t>キャブオーバ(トラクタ)</t>
  </si>
  <si>
    <t>コンクリートミキサー車</t>
  </si>
  <si>
    <t>散水車</t>
  </si>
  <si>
    <t>活魚運搬車</t>
  </si>
  <si>
    <t>粉粒体運搬車(トラクタ)</t>
  </si>
  <si>
    <t>コンテナ専用車(トラクタ)</t>
  </si>
  <si>
    <t>バンセミトレーラ</t>
  </si>
  <si>
    <t>バン(トラクタ)</t>
  </si>
  <si>
    <t>レッカー車</t>
  </si>
  <si>
    <t>アスファルト運搬車</t>
  </si>
  <si>
    <t>ボンネット</t>
  </si>
  <si>
    <t>ピックアップ</t>
  </si>
  <si>
    <t>三輪トラック</t>
  </si>
  <si>
    <t>三輪ダンプ</t>
  </si>
  <si>
    <t>三輪バン</t>
  </si>
  <si>
    <t>三輪トラクタ</t>
  </si>
  <si>
    <t>ボンネット(トラクタ)</t>
  </si>
  <si>
    <t>ダンプ(トラクタ)</t>
  </si>
  <si>
    <t>三輪トラック(トラクタ)</t>
  </si>
  <si>
    <t>三輪バン(トラクタ)</t>
  </si>
  <si>
    <t>セミトレーラ</t>
  </si>
  <si>
    <t>フルトレーラ</t>
  </si>
  <si>
    <t>ドリー付トレーラ</t>
  </si>
  <si>
    <t>バンフルトレーラ</t>
  </si>
  <si>
    <t>ドリー付バントレーラ</t>
  </si>
  <si>
    <t>ドリー付バンドレーラ</t>
  </si>
  <si>
    <t>ダンプセミトレーラ</t>
  </si>
  <si>
    <t>ダンプフルトレーラ</t>
  </si>
  <si>
    <t>コンテナセミトレーラ</t>
  </si>
  <si>
    <t>コンテナフルトレーラ</t>
  </si>
  <si>
    <t>荷台昇降車</t>
  </si>
  <si>
    <t>臓器移植用緊急輸送車</t>
  </si>
  <si>
    <t>血液輸送車</t>
  </si>
  <si>
    <t>郵便車</t>
  </si>
  <si>
    <t>霊柩車</t>
  </si>
  <si>
    <t>現金輸送車</t>
  </si>
  <si>
    <t>冷蔵冷凍車(トラクタ)</t>
  </si>
  <si>
    <t>最大積載量</t>
    <phoneticPr fontId="3"/>
  </si>
  <si>
    <t>入力欄(kg)</t>
    <rPh sb="0" eb="2">
      <t>ニュウリョク</t>
    </rPh>
    <rPh sb="2" eb="3">
      <t>ラン</t>
    </rPh>
    <phoneticPr fontId="3"/>
  </si>
  <si>
    <t>自動反映(t)</t>
    <rPh sb="0" eb="2">
      <t>ジドウ</t>
    </rPh>
    <rPh sb="2" eb="4">
      <t>ハンエイ</t>
    </rPh>
    <phoneticPr fontId="3"/>
  </si>
  <si>
    <t>申請車両（取組を実施する車両）</t>
    <rPh sb="0" eb="2">
      <t>シンセイ</t>
    </rPh>
    <rPh sb="2" eb="4">
      <t>シャリョウ</t>
    </rPh>
    <rPh sb="5" eb="7">
      <t>トリクミ</t>
    </rPh>
    <rPh sb="8" eb="10">
      <t>ジッシ</t>
    </rPh>
    <rPh sb="12" eb="14">
      <t>シャリョウ</t>
    </rPh>
    <phoneticPr fontId="5"/>
  </si>
  <si>
    <t>種別エラー</t>
    <rPh sb="0" eb="2">
      <t>シュベツ</t>
    </rPh>
    <phoneticPr fontId="3"/>
  </si>
  <si>
    <t>種別は、普通、軽自動車、小型、大型のいずれかから選択してください。</t>
    <phoneticPr fontId="3"/>
  </si>
  <si>
    <t>用途は、貨物、特種のいずれかから選択してください。</t>
    <phoneticPr fontId="3"/>
  </si>
  <si>
    <t>用途エラー</t>
    <rPh sb="0" eb="2">
      <t>ヨウト</t>
    </rPh>
    <phoneticPr fontId="3"/>
  </si>
  <si>
    <t>事業用・自家用の別は、事業用、自家用のいずれかから選択してください。</t>
    <phoneticPr fontId="3"/>
  </si>
  <si>
    <t>事業用・自家用の別エラー</t>
    <rPh sb="0" eb="3">
      <t>ジギョウヨウ</t>
    </rPh>
    <rPh sb="4" eb="7">
      <t>ジカヨウ</t>
    </rPh>
    <rPh sb="8" eb="9">
      <t>ベツ</t>
    </rPh>
    <phoneticPr fontId="3"/>
  </si>
  <si>
    <t>車体形状の確認</t>
    <rPh sb="0" eb="2">
      <t>シャタイ</t>
    </rPh>
    <rPh sb="2" eb="4">
      <t>ケイジョウ</t>
    </rPh>
    <rPh sb="5" eb="7">
      <t>カクニン</t>
    </rPh>
    <phoneticPr fontId="3"/>
  </si>
  <si>
    <t>指定外車体形状となっています。場合によっては補助対象外となることがあります。</t>
    <phoneticPr fontId="3"/>
  </si>
  <si>
    <t>最大積載量の確認</t>
    <phoneticPr fontId="3"/>
  </si>
  <si>
    <t>最大積載量は、kgで入力してください。また、450,000kg超過の積載可能な車両は存在しません。</t>
    <phoneticPr fontId="3"/>
  </si>
  <si>
    <t>使用者名</t>
    <rPh sb="0" eb="3">
      <t>シヨウシャ</t>
    </rPh>
    <rPh sb="3" eb="4">
      <t>メイ</t>
    </rPh>
    <phoneticPr fontId="3"/>
  </si>
  <si>
    <t>✔</t>
    <phoneticPr fontId="3"/>
  </si>
  <si>
    <t>✔エラー</t>
    <phoneticPr fontId="3"/>
  </si>
  <si>
    <t>✔以外は選択できません。</t>
    <phoneticPr fontId="3"/>
  </si>
  <si>
    <t>使用者の氏名又は名称が全台トラック事業者名と同じ場合は✔を選択</t>
    <rPh sb="11" eb="13">
      <t>ゼンダイ</t>
    </rPh>
    <rPh sb="17" eb="19">
      <t>ジギョウ</t>
    </rPh>
    <rPh sb="19" eb="20">
      <t>シャ</t>
    </rPh>
    <rPh sb="20" eb="21">
      <t>メイ</t>
    </rPh>
    <rPh sb="22" eb="23">
      <t>オナ</t>
    </rPh>
    <rPh sb="24" eb="26">
      <t>バアイ</t>
    </rPh>
    <rPh sb="29" eb="31">
      <t>センタク</t>
    </rPh>
    <phoneticPr fontId="3"/>
  </si>
  <si>
    <t>※1台でもトラック事業者名と異なる車両がある場合は、✔をせずに入力をしてください。</t>
    <rPh sb="2" eb="3">
      <t>ダイ</t>
    </rPh>
    <rPh sb="9" eb="11">
      <t>ジギョウ</t>
    </rPh>
    <rPh sb="11" eb="12">
      <t>シャ</t>
    </rPh>
    <rPh sb="12" eb="13">
      <t>メイ</t>
    </rPh>
    <rPh sb="14" eb="15">
      <t>コト</t>
    </rPh>
    <rPh sb="17" eb="19">
      <t>シャリョウ</t>
    </rPh>
    <rPh sb="22" eb="24">
      <t>バアイ</t>
    </rPh>
    <rPh sb="31" eb="33">
      <t>ニュウリョク</t>
    </rPh>
    <phoneticPr fontId="3"/>
  </si>
  <si>
    <t>車両が所属する事業所名</t>
    <rPh sb="0" eb="2">
      <t>シャリョウ</t>
    </rPh>
    <rPh sb="3" eb="5">
      <t>ショゾク</t>
    </rPh>
    <rPh sb="7" eb="10">
      <t>ジギョウショ</t>
    </rPh>
    <rPh sb="10" eb="11">
      <t>メイ</t>
    </rPh>
    <phoneticPr fontId="3"/>
  </si>
  <si>
    <t>仮反映</t>
    <rPh sb="0" eb="1">
      <t>カリ</t>
    </rPh>
    <rPh sb="1" eb="3">
      <t>ハンエイ</t>
    </rPh>
    <phoneticPr fontId="3"/>
  </si>
  <si>
    <t>株式統一</t>
    <rPh sb="0" eb="2">
      <t>カブシキ</t>
    </rPh>
    <rPh sb="2" eb="4">
      <t>トウイツ</t>
    </rPh>
    <phoneticPr fontId="3"/>
  </si>
  <si>
    <t>有限統一</t>
    <rPh sb="0" eb="2">
      <t>ユウゲン</t>
    </rPh>
    <rPh sb="2" eb="4">
      <t>トウイツ</t>
    </rPh>
    <phoneticPr fontId="3"/>
  </si>
  <si>
    <t>↓</t>
    <phoneticPr fontId="3"/>
  </si>
  <si>
    <t>エラー判定シート</t>
    <rPh sb="3" eb="5">
      <t>ハンテイ</t>
    </rPh>
    <phoneticPr fontId="3"/>
  </si>
  <si>
    <t>項目名</t>
    <rPh sb="0" eb="2">
      <t>コウモク</t>
    </rPh>
    <rPh sb="2" eb="3">
      <t>メイ</t>
    </rPh>
    <phoneticPr fontId="3"/>
  </si>
  <si>
    <t>仮反映</t>
    <rPh sb="0" eb="1">
      <t>カリ</t>
    </rPh>
    <rPh sb="1" eb="3">
      <t>ハンエイ</t>
    </rPh>
    <phoneticPr fontId="3"/>
  </si>
  <si>
    <t>確認内容</t>
    <rPh sb="0" eb="2">
      <t>カクニン</t>
    </rPh>
    <rPh sb="2" eb="4">
      <t>ナイヨウ</t>
    </rPh>
    <phoneticPr fontId="3"/>
  </si>
  <si>
    <t>判定</t>
    <rPh sb="0" eb="2">
      <t>ハンテイ</t>
    </rPh>
    <phoneticPr fontId="3"/>
  </si>
  <si>
    <t>4から始まる5桁の数字か</t>
    <rPh sb="3" eb="4">
      <t>ハジ</t>
    </rPh>
    <rPh sb="7" eb="8">
      <t>ケタ</t>
    </rPh>
    <rPh sb="9" eb="11">
      <t>スウジ</t>
    </rPh>
    <phoneticPr fontId="3"/>
  </si>
  <si>
    <t>未入力ではないか</t>
    <rPh sb="0" eb="3">
      <t>ミニュウリョク</t>
    </rPh>
    <phoneticPr fontId="3"/>
  </si>
  <si>
    <t>申請台数</t>
    <rPh sb="0" eb="2">
      <t>シンセイ</t>
    </rPh>
    <rPh sb="2" eb="4">
      <t>ダイスウ</t>
    </rPh>
    <phoneticPr fontId="3"/>
  </si>
  <si>
    <t>1以上50以下か</t>
    <rPh sb="1" eb="3">
      <t>イジョウ</t>
    </rPh>
    <rPh sb="5" eb="7">
      <t>イカ</t>
    </rPh>
    <phoneticPr fontId="3"/>
  </si>
  <si>
    <t>地域名</t>
    <rPh sb="0" eb="3">
      <t>チイキメイ</t>
    </rPh>
    <phoneticPr fontId="3"/>
  </si>
  <si>
    <t>未入力</t>
    <rPh sb="0" eb="3">
      <t>ミニュウリョク</t>
    </rPh>
    <phoneticPr fontId="3"/>
  </si>
  <si>
    <t>全台判定</t>
    <rPh sb="0" eb="2">
      <t>ゼンダイ</t>
    </rPh>
    <rPh sb="2" eb="4">
      <t>ハンテイ</t>
    </rPh>
    <phoneticPr fontId="3"/>
  </si>
  <si>
    <t>指定外</t>
    <rPh sb="0" eb="2">
      <t>シテイ</t>
    </rPh>
    <rPh sb="2" eb="3">
      <t>ガイ</t>
    </rPh>
    <phoneticPr fontId="3"/>
  </si>
  <si>
    <t>入力が完了したら✔を選択後</t>
    <rPh sb="0" eb="2">
      <t>ニュウリョク</t>
    </rPh>
    <rPh sb="3" eb="5">
      <t>カンリョウ</t>
    </rPh>
    <rPh sb="10" eb="12">
      <t>センタク</t>
    </rPh>
    <rPh sb="12" eb="13">
      <t>ゴ</t>
    </rPh>
    <phoneticPr fontId="18"/>
  </si>
  <si>
    <t>ここをクリック</t>
    <phoneticPr fontId="18"/>
  </si>
  <si>
    <t>ひらがな</t>
    <phoneticPr fontId="3"/>
  </si>
  <si>
    <t>ひらがな</t>
    <phoneticPr fontId="3"/>
  </si>
  <si>
    <t>C-2</t>
    <phoneticPr fontId="3"/>
  </si>
  <si>
    <t>C-1</t>
    <phoneticPr fontId="3"/>
  </si>
  <si>
    <t>D-1</t>
    <phoneticPr fontId="3"/>
  </si>
  <si>
    <t>D-2</t>
    <phoneticPr fontId="3"/>
  </si>
  <si>
    <t>E-1</t>
    <phoneticPr fontId="3"/>
  </si>
  <si>
    <t>E-2</t>
    <phoneticPr fontId="3"/>
  </si>
  <si>
    <t>F-1</t>
    <phoneticPr fontId="3"/>
  </si>
  <si>
    <t>F-2</t>
    <phoneticPr fontId="3"/>
  </si>
  <si>
    <t>範囲外</t>
    <rPh sb="0" eb="2">
      <t>ハンイ</t>
    </rPh>
    <rPh sb="2" eb="3">
      <t>ガイ</t>
    </rPh>
    <phoneticPr fontId="3"/>
  </si>
  <si>
    <t>初度登録年月</t>
    <rPh sb="0" eb="2">
      <t>ショド</t>
    </rPh>
    <rPh sb="2" eb="4">
      <t>トウロク</t>
    </rPh>
    <rPh sb="4" eb="6">
      <t>ネンゲツ</t>
    </rPh>
    <phoneticPr fontId="3"/>
  </si>
  <si>
    <t>G-1</t>
    <phoneticPr fontId="3"/>
  </si>
  <si>
    <t>G-2</t>
    <phoneticPr fontId="3"/>
  </si>
  <si>
    <t>H-1</t>
    <phoneticPr fontId="3"/>
  </si>
  <si>
    <t>エラー確認シート</t>
    <rPh sb="3" eb="5">
      <t>カクニン</t>
    </rPh>
    <phoneticPr fontId="3"/>
  </si>
  <si>
    <t>交付決定番号</t>
    <rPh sb="0" eb="2">
      <t>コウフ</t>
    </rPh>
    <rPh sb="2" eb="4">
      <t>ケッテイ</t>
    </rPh>
    <rPh sb="4" eb="6">
      <t>バンゴウ</t>
    </rPh>
    <phoneticPr fontId="3"/>
  </si>
  <si>
    <t>入力項目</t>
    <rPh sb="0" eb="2">
      <t>ニュウリョク</t>
    </rPh>
    <rPh sb="2" eb="4">
      <t>コウモク</t>
    </rPh>
    <phoneticPr fontId="3"/>
  </si>
  <si>
    <t>エラー判定</t>
    <rPh sb="3" eb="5">
      <t>ハンテイ</t>
    </rPh>
    <phoneticPr fontId="3"/>
  </si>
  <si>
    <t>エラー内容</t>
    <rPh sb="3" eb="5">
      <t>ナイヨウ</t>
    </rPh>
    <phoneticPr fontId="3"/>
  </si>
  <si>
    <t>入力完了</t>
    <rPh sb="0" eb="2">
      <t>ニュウリョク</t>
    </rPh>
    <rPh sb="2" eb="4">
      <t>カンリョウ</t>
    </rPh>
    <phoneticPr fontId="3"/>
  </si>
  <si>
    <t>エラー箇所</t>
    <rPh sb="3" eb="5">
      <t>カショ</t>
    </rPh>
    <phoneticPr fontId="3"/>
  </si>
  <si>
    <t>トラック事業者名</t>
    <rPh sb="4" eb="6">
      <t>ジギョウ</t>
    </rPh>
    <rPh sb="6" eb="7">
      <t>シャ</t>
    </rPh>
    <rPh sb="7" eb="8">
      <t>メイ</t>
    </rPh>
    <phoneticPr fontId="3"/>
  </si>
  <si>
    <t>台数</t>
    <rPh sb="0" eb="2">
      <t>ダイスウ</t>
    </rPh>
    <phoneticPr fontId="3"/>
  </si>
  <si>
    <t>&lt;&lt;事業用</t>
    <rPh sb="2" eb="5">
      <t>ジギョウヨウ</t>
    </rPh>
    <phoneticPr fontId="3"/>
  </si>
  <si>
    <t>&lt;&lt;自家用</t>
    <rPh sb="2" eb="5">
      <t>ジカヨウ</t>
    </rPh>
    <phoneticPr fontId="3"/>
  </si>
  <si>
    <t>&lt;&lt;台数</t>
    <rPh sb="2" eb="4">
      <t>ダイスウ</t>
    </rPh>
    <phoneticPr fontId="3"/>
  </si>
  <si>
    <t>申請台数</t>
    <rPh sb="0" eb="2">
      <t>シンセイ</t>
    </rPh>
    <rPh sb="2" eb="4">
      <t>ダイスウ</t>
    </rPh>
    <phoneticPr fontId="3"/>
  </si>
  <si>
    <t>車両登録番号</t>
    <rPh sb="0" eb="2">
      <t>シャリョウ</t>
    </rPh>
    <rPh sb="2" eb="4">
      <t>トウロク</t>
    </rPh>
    <rPh sb="4" eb="6">
      <t>バンゴウ</t>
    </rPh>
    <phoneticPr fontId="3"/>
  </si>
  <si>
    <t>＞地域名</t>
    <rPh sb="1" eb="4">
      <t>チイキメイ</t>
    </rPh>
    <phoneticPr fontId="3"/>
  </si>
  <si>
    <t>H-2</t>
    <phoneticPr fontId="3"/>
  </si>
  <si>
    <t>E-3</t>
    <phoneticPr fontId="3"/>
  </si>
  <si>
    <t>組合外</t>
    <rPh sb="0" eb="2">
      <t>クミアワ</t>
    </rPh>
    <rPh sb="2" eb="3">
      <t>ガイ</t>
    </rPh>
    <phoneticPr fontId="3"/>
  </si>
  <si>
    <t>NG</t>
    <phoneticPr fontId="3"/>
  </si>
  <si>
    <t>NG</t>
    <phoneticPr fontId="3"/>
  </si>
  <si>
    <t>＞分類番号</t>
    <rPh sb="1" eb="3">
      <t>ブンルイ</t>
    </rPh>
    <rPh sb="3" eb="5">
      <t>バンゴウ</t>
    </rPh>
    <phoneticPr fontId="3"/>
  </si>
  <si>
    <t>＞ひらがな</t>
    <phoneticPr fontId="3"/>
  </si>
  <si>
    <t>月</t>
    <rPh sb="0" eb="1">
      <t>ゲツ</t>
    </rPh>
    <phoneticPr fontId="3"/>
  </si>
  <si>
    <t>I-1</t>
    <phoneticPr fontId="3"/>
  </si>
  <si>
    <t>I-2</t>
    <phoneticPr fontId="3"/>
  </si>
  <si>
    <t>2-63</t>
    <phoneticPr fontId="3"/>
  </si>
  <si>
    <t>2-4</t>
    <phoneticPr fontId="3"/>
  </si>
  <si>
    <t>始</t>
    <rPh sb="0" eb="1">
      <t>ハジ</t>
    </rPh>
    <phoneticPr fontId="3"/>
  </si>
  <si>
    <t>終</t>
    <rPh sb="0" eb="1">
      <t>シュウ</t>
    </rPh>
    <phoneticPr fontId="3"/>
  </si>
  <si>
    <t>1-30</t>
    <phoneticPr fontId="3"/>
  </si>
  <si>
    <t>＞個別番号</t>
    <rPh sb="1" eb="3">
      <t>コベツ</t>
    </rPh>
    <rPh sb="3" eb="5">
      <t>バンゴウ</t>
    </rPh>
    <phoneticPr fontId="3"/>
  </si>
  <si>
    <t>初度登録年月</t>
    <rPh sb="0" eb="2">
      <t>ショド</t>
    </rPh>
    <rPh sb="2" eb="4">
      <t>トウロク</t>
    </rPh>
    <rPh sb="4" eb="6">
      <t>ネンゲツ</t>
    </rPh>
    <phoneticPr fontId="3"/>
  </si>
  <si>
    <t>＞元号</t>
    <rPh sb="1" eb="3">
      <t>ゲンゴウ</t>
    </rPh>
    <phoneticPr fontId="3"/>
  </si>
  <si>
    <t>＞年</t>
    <rPh sb="1" eb="2">
      <t>ネン</t>
    </rPh>
    <phoneticPr fontId="3"/>
  </si>
  <si>
    <t>＞月</t>
    <rPh sb="1" eb="2">
      <t>ツキ</t>
    </rPh>
    <phoneticPr fontId="3"/>
  </si>
  <si>
    <t>種別</t>
    <rPh sb="0" eb="2">
      <t>シュベツ</t>
    </rPh>
    <phoneticPr fontId="3"/>
  </si>
  <si>
    <t>J-1</t>
    <phoneticPr fontId="3"/>
  </si>
  <si>
    <t>J-2</t>
    <phoneticPr fontId="3"/>
  </si>
  <si>
    <t>種別</t>
    <rPh sb="0" eb="2">
      <t>シュベツ</t>
    </rPh>
    <phoneticPr fontId="3"/>
  </si>
  <si>
    <t>用途</t>
    <rPh sb="0" eb="2">
      <t>ヨウト</t>
    </rPh>
    <phoneticPr fontId="3"/>
  </si>
  <si>
    <t>K-1</t>
    <phoneticPr fontId="3"/>
  </si>
  <si>
    <t>K-2</t>
    <phoneticPr fontId="3"/>
  </si>
  <si>
    <t>用途</t>
    <rPh sb="0" eb="2">
      <t>ヨウト</t>
    </rPh>
    <phoneticPr fontId="3"/>
  </si>
  <si>
    <t>事業用・
自家用の別</t>
    <rPh sb="5" eb="8">
      <t>ジカヨウ</t>
    </rPh>
    <rPh sb="9" eb="10">
      <t>ベツ</t>
    </rPh>
    <phoneticPr fontId="5"/>
  </si>
  <si>
    <t>事業用・自家用の別</t>
    <rPh sb="0" eb="3">
      <t>ジギョウヨウ</t>
    </rPh>
    <rPh sb="4" eb="7">
      <t>ジカヨウ</t>
    </rPh>
    <rPh sb="8" eb="9">
      <t>ベツ</t>
    </rPh>
    <phoneticPr fontId="3"/>
  </si>
  <si>
    <t>L-1</t>
    <phoneticPr fontId="3"/>
  </si>
  <si>
    <t>L-2</t>
    <phoneticPr fontId="3"/>
  </si>
  <si>
    <t>事業用・自家用の別</t>
    <phoneticPr fontId="3"/>
  </si>
  <si>
    <t>い</t>
  </si>
  <si>
    <t>う</t>
  </si>
  <si>
    <t>か</t>
  </si>
  <si>
    <t>き</t>
  </si>
  <si>
    <t>く</t>
  </si>
  <si>
    <t>け</t>
  </si>
  <si>
    <t>こ</t>
  </si>
  <si>
    <t>を</t>
  </si>
  <si>
    <t>さ</t>
  </si>
  <si>
    <t>す</t>
  </si>
  <si>
    <t>せ</t>
  </si>
  <si>
    <t>そ</t>
  </si>
  <si>
    <t>た</t>
  </si>
  <si>
    <t>ち</t>
  </si>
  <si>
    <t>つ</t>
  </si>
  <si>
    <t>て</t>
  </si>
  <si>
    <t>と</t>
  </si>
  <si>
    <t>な</t>
  </si>
  <si>
    <t>に</t>
  </si>
  <si>
    <t>ぬ</t>
  </si>
  <si>
    <t>ね</t>
  </si>
  <si>
    <t>の</t>
  </si>
  <si>
    <t>は</t>
  </si>
  <si>
    <t>ひ</t>
  </si>
  <si>
    <t>ふ</t>
  </si>
  <si>
    <t>ほ</t>
  </si>
  <si>
    <t>ま</t>
  </si>
  <si>
    <t>み</t>
  </si>
  <si>
    <t>む</t>
  </si>
  <si>
    <t>め</t>
  </si>
  <si>
    <t>も</t>
  </si>
  <si>
    <t>や</t>
  </si>
  <si>
    <t>ゆ</t>
  </si>
  <si>
    <t>ら</t>
  </si>
  <si>
    <t>り</t>
  </si>
  <si>
    <t>る</t>
  </si>
  <si>
    <t>ろ</t>
  </si>
  <si>
    <t>れ</t>
  </si>
  <si>
    <t>よ</t>
  </si>
  <si>
    <t>M-1</t>
    <phoneticPr fontId="3"/>
  </si>
  <si>
    <t>M-2</t>
    <phoneticPr fontId="3"/>
  </si>
  <si>
    <t>車体形状</t>
    <phoneticPr fontId="3"/>
  </si>
  <si>
    <t>仮反映</t>
    <rPh sb="0" eb="1">
      <t>カリ</t>
    </rPh>
    <rPh sb="1" eb="3">
      <t>ハンエイ</t>
    </rPh>
    <phoneticPr fontId="3"/>
  </si>
  <si>
    <t>kg</t>
    <phoneticPr fontId="3"/>
  </si>
  <si>
    <t>t</t>
    <phoneticPr fontId="3"/>
  </si>
  <si>
    <t>最大積載量</t>
    <rPh sb="0" eb="2">
      <t>サイダイ</t>
    </rPh>
    <rPh sb="2" eb="5">
      <t>セキサイリョウ</t>
    </rPh>
    <phoneticPr fontId="3"/>
  </si>
  <si>
    <t>25t↑</t>
    <phoneticPr fontId="3"/>
  </si>
  <si>
    <t>車名</t>
    <rPh sb="0" eb="2">
      <t>シャメイ</t>
    </rPh>
    <phoneticPr fontId="3"/>
  </si>
  <si>
    <t>P-1</t>
    <phoneticPr fontId="3"/>
  </si>
  <si>
    <t>車台番号</t>
    <rPh sb="0" eb="4">
      <t>シャダイバンゴウ</t>
    </rPh>
    <phoneticPr fontId="3"/>
  </si>
  <si>
    <t>Q-1</t>
    <phoneticPr fontId="3"/>
  </si>
  <si>
    <t>型式</t>
    <rPh sb="0" eb="2">
      <t>カタシキ</t>
    </rPh>
    <phoneticPr fontId="3"/>
  </si>
  <si>
    <t>R-1</t>
    <phoneticPr fontId="3"/>
  </si>
  <si>
    <t>S-1</t>
    <phoneticPr fontId="3"/>
  </si>
  <si>
    <t>S-2</t>
    <phoneticPr fontId="3"/>
  </si>
  <si>
    <t>使用者の氏名又は名称</t>
    <phoneticPr fontId="3"/>
  </si>
  <si>
    <t>株式
統一</t>
    <rPh sb="0" eb="2">
      <t>カブシキ</t>
    </rPh>
    <rPh sb="3" eb="5">
      <t>トウイツ</t>
    </rPh>
    <phoneticPr fontId="3"/>
  </si>
  <si>
    <t>有限
統一</t>
    <rPh sb="0" eb="2">
      <t>ユウゲン</t>
    </rPh>
    <rPh sb="3" eb="5">
      <t>トウイツ</t>
    </rPh>
    <phoneticPr fontId="3"/>
  </si>
  <si>
    <t>燃料の種類</t>
    <rPh sb="0" eb="2">
      <t>ネンリョウ</t>
    </rPh>
    <rPh sb="3" eb="5">
      <t>シュルイ</t>
    </rPh>
    <phoneticPr fontId="3"/>
  </si>
  <si>
    <t>T-1</t>
    <phoneticPr fontId="3"/>
  </si>
  <si>
    <t>車両が所属する事業所名</t>
    <phoneticPr fontId="3"/>
  </si>
  <si>
    <t>V-1</t>
    <phoneticPr fontId="3"/>
  </si>
  <si>
    <t>車載器品名</t>
    <phoneticPr fontId="3"/>
  </si>
  <si>
    <t>W-1</t>
    <phoneticPr fontId="3"/>
  </si>
  <si>
    <t>シリアルナンバー</t>
    <phoneticPr fontId="5"/>
  </si>
  <si>
    <t>X-1</t>
    <phoneticPr fontId="3"/>
  </si>
  <si>
    <t>X-2</t>
    <phoneticPr fontId="3"/>
  </si>
  <si>
    <t>重複</t>
    <rPh sb="0" eb="2">
      <t>チョウフク</t>
    </rPh>
    <phoneticPr fontId="3"/>
  </si>
  <si>
    <t>シリアルナンバー</t>
    <phoneticPr fontId="3"/>
  </si>
  <si>
    <t>結合</t>
    <rPh sb="0" eb="2">
      <t>ケツゴウ</t>
    </rPh>
    <phoneticPr fontId="3"/>
  </si>
  <si>
    <t>C-3</t>
    <phoneticPr fontId="3"/>
  </si>
  <si>
    <t>＞車両の重複</t>
    <rPh sb="1" eb="3">
      <t>シャリョウ</t>
    </rPh>
    <rPh sb="4" eb="6">
      <t>チョウフク</t>
    </rPh>
    <phoneticPr fontId="3"/>
  </si>
  <si>
    <t>車両
単位
判定</t>
    <rPh sb="0" eb="2">
      <t>シャリョウ</t>
    </rPh>
    <rPh sb="3" eb="5">
      <t>タンイ</t>
    </rPh>
    <rPh sb="6" eb="8">
      <t>ハンテイ</t>
    </rPh>
    <phoneticPr fontId="3"/>
  </si>
  <si>
    <t>Q-2</t>
    <phoneticPr fontId="3"/>
  </si>
  <si>
    <t>&lt;&lt;全体のNGの有無　※「エラーなし」となっても事務局からの不備指摘がないことを保証するものではありません。</t>
    <rPh sb="2" eb="4">
      <t>ゼンタイ</t>
    </rPh>
    <rPh sb="8" eb="10">
      <t>ウム</t>
    </rPh>
    <rPh sb="24" eb="27">
      <t>ジムキョク</t>
    </rPh>
    <rPh sb="30" eb="32">
      <t>フビ</t>
    </rPh>
    <rPh sb="32" eb="34">
      <t>シテキ</t>
    </rPh>
    <rPh sb="40" eb="42">
      <t>ホショウ</t>
    </rPh>
    <phoneticPr fontId="18"/>
  </si>
  <si>
    <t>初度登録年月</t>
    <rPh sb="0" eb="2">
      <t>ショド</t>
    </rPh>
    <rPh sb="2" eb="4">
      <t>トウロク</t>
    </rPh>
    <rPh sb="4" eb="6">
      <t>ネンゲツ</t>
    </rPh>
    <phoneticPr fontId="3"/>
  </si>
  <si>
    <t>元号</t>
    <rPh sb="0" eb="2">
      <t>ゲンゴウ</t>
    </rPh>
    <phoneticPr fontId="3"/>
  </si>
  <si>
    <t>年</t>
    <rPh sb="0" eb="1">
      <t>ネン</t>
    </rPh>
    <phoneticPr fontId="3"/>
  </si>
  <si>
    <t>月</t>
    <rPh sb="0" eb="1">
      <t>ゲツ</t>
    </rPh>
    <phoneticPr fontId="3"/>
  </si>
  <si>
    <t>車体形状</t>
    <phoneticPr fontId="3"/>
  </si>
  <si>
    <t>最大
積載量</t>
    <rPh sb="0" eb="2">
      <t>サイダイ</t>
    </rPh>
    <rPh sb="3" eb="6">
      <t>セキサイリョウ</t>
    </rPh>
    <phoneticPr fontId="3"/>
  </si>
  <si>
    <t>車名</t>
    <phoneticPr fontId="3"/>
  </si>
  <si>
    <t>車台番号</t>
    <phoneticPr fontId="3"/>
  </si>
  <si>
    <t>型式</t>
    <phoneticPr fontId="3"/>
  </si>
  <si>
    <t>燃料の種類</t>
    <phoneticPr fontId="3"/>
  </si>
  <si>
    <t>燃料の
種類</t>
    <phoneticPr fontId="3"/>
  </si>
  <si>
    <t>使用者の氏名又は名称</t>
    <phoneticPr fontId="3"/>
  </si>
  <si>
    <t>使用者の
氏名又は名称</t>
    <phoneticPr fontId="3"/>
  </si>
  <si>
    <t>車両が所属する
事業所名</t>
    <phoneticPr fontId="3"/>
  </si>
  <si>
    <t>車両が所属
する事業所名</t>
    <phoneticPr fontId="3"/>
  </si>
  <si>
    <t>車載器品名</t>
    <phoneticPr fontId="3"/>
  </si>
  <si>
    <t>車載器品名</t>
    <phoneticPr fontId="3"/>
  </si>
  <si>
    <t>シリアルナンバー</t>
    <phoneticPr fontId="3"/>
  </si>
  <si>
    <t>シリアル
ナンバー</t>
    <phoneticPr fontId="3"/>
  </si>
  <si>
    <t>事業用・自家用
の別</t>
    <phoneticPr fontId="3"/>
  </si>
  <si>
    <t>年度</t>
    <rPh sb="0" eb="2">
      <t>ネンド</t>
    </rPh>
    <phoneticPr fontId="18"/>
  </si>
  <si>
    <t>R4</t>
    <phoneticPr fontId="18"/>
  </si>
  <si>
    <t>事業</t>
    <rPh sb="0" eb="2">
      <t>ジギョウ</t>
    </rPh>
    <phoneticPr fontId="18"/>
  </si>
  <si>
    <t>DK</t>
    <phoneticPr fontId="18"/>
  </si>
  <si>
    <t>項目</t>
    <rPh sb="0" eb="2">
      <t>コウモク</t>
    </rPh>
    <phoneticPr fontId="18"/>
  </si>
  <si>
    <t>バージョン</t>
    <phoneticPr fontId="18"/>
  </si>
  <si>
    <t>20220907</t>
    <phoneticPr fontId="18"/>
  </si>
  <si>
    <t>車両シリアル</t>
    <rPh sb="0" eb="2">
      <t>シャリョウ</t>
    </rPh>
    <phoneticPr fontId="18"/>
  </si>
  <si>
    <t>エラー全体反映</t>
    <rPh sb="3" eb="5">
      <t>ゼンタイ</t>
    </rPh>
    <rPh sb="5" eb="7">
      <t>ハンエイ</t>
    </rPh>
    <phoneticPr fontId="3"/>
  </si>
  <si>
    <t>り</t>
    <phoneticPr fontId="3"/>
  </si>
  <si>
    <t>れ</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</si>
</sst>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411]ggge&quot;年&quot;m&quot;月&quot;;@"/>
    <numFmt numFmtId="177" formatCode="0_);[Red]\(0\)"/>
    <numFmt numFmtId="178" formatCode="#0&quot;年&quot;"/>
    <numFmt numFmtId="179" formatCode="#0&quot;月&quot;"/>
    <numFmt numFmtId="180" formatCode="0&quot;台&quot;"/>
    <numFmt numFmtId="181" formatCode="#,###&quot;kg&quot;"/>
    <numFmt numFmtId="182" formatCode="0.00&quot;t&quot;"/>
  </numFmts>
  <fonts count="26">
    <font>
      <sz val="9"/>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b/>
      <sz val="16"/>
      <name val="ＭＳ Ｐゴシック"/>
      <family val="3"/>
      <charset val="128"/>
    </font>
    <font>
      <b/>
      <u/>
      <sz val="12"/>
      <name val="ＭＳ Ｐゴシック"/>
      <family val="3"/>
      <charset val="128"/>
    </font>
    <font>
      <sz val="9"/>
      <name val="ＭＳ Ｐゴシック"/>
      <family val="3"/>
      <charset val="128"/>
    </font>
    <font>
      <sz val="11"/>
      <name val="ＭＳ Ｐ明朝"/>
      <family val="1"/>
      <charset val="128"/>
    </font>
    <font>
      <b/>
      <sz val="11"/>
      <name val="ＭＳ Ｐゴシック"/>
      <family val="3"/>
      <charset val="128"/>
    </font>
    <font>
      <sz val="10"/>
      <name val="ＭＳ Ｐゴシック"/>
      <family val="3"/>
      <charset val="128"/>
    </font>
    <font>
      <sz val="18"/>
      <name val="ＭＳ Ｐゴシック"/>
      <family val="3"/>
      <charset val="128"/>
    </font>
    <font>
      <sz val="11"/>
      <name val="ＭＳ Ｐゴシック"/>
      <family val="3"/>
      <charset val="128"/>
      <scheme val="minor"/>
    </font>
    <font>
      <sz val="11"/>
      <color theme="0"/>
      <name val="ＭＳ Ｐゴシック"/>
      <family val="3"/>
      <charset val="128"/>
    </font>
    <font>
      <sz val="11"/>
      <name val="ＭＳ Ｐゴシック"/>
      <family val="3"/>
      <charset val="128"/>
      <scheme val="major"/>
    </font>
    <font>
      <sz val="6"/>
      <name val="ＭＳ Ｐゴシック"/>
      <family val="2"/>
      <charset val="128"/>
      <scheme val="minor"/>
    </font>
    <font>
      <sz val="11"/>
      <color indexed="8"/>
      <name val="ＭＳ Ｐゴシック"/>
      <family val="3"/>
      <charset val="128"/>
      <scheme val="minor"/>
    </font>
    <font>
      <sz val="12"/>
      <name val="ＭＳ Ｐゴシック"/>
      <family val="3"/>
      <charset val="128"/>
      <scheme val="major"/>
    </font>
    <font>
      <sz val="11"/>
      <color theme="1"/>
      <name val="ＭＳ Ｐゴシック"/>
      <family val="3"/>
      <charset val="128"/>
    </font>
    <font>
      <sz val="9"/>
      <color rgb="FFFF0000"/>
      <name val="ＭＳ Ｐゴシック"/>
      <family val="3"/>
      <charset val="128"/>
    </font>
    <font>
      <b/>
      <sz val="11"/>
      <color theme="1"/>
      <name val="ＭＳ Ｐゴシック"/>
      <family val="3"/>
      <charset val="128"/>
      <scheme val="minor"/>
    </font>
    <font>
      <u/>
      <sz val="9"/>
      <color theme="10"/>
      <name val="ＭＳ Ｐゴシック"/>
      <family val="3"/>
      <charset val="128"/>
    </font>
    <font>
      <b/>
      <sz val="16"/>
      <color theme="0"/>
      <name val="ＭＳ Ｐゴシック"/>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C7CE"/>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A0A0A0"/>
        <bgColor indexed="64"/>
      </patternFill>
    </fill>
    <fill>
      <patternFill patternType="solid">
        <fgColor theme="7" tint="0.79998168889431442"/>
        <bgColor indexed="64"/>
      </patternFill>
    </fill>
    <fill>
      <patternFill patternType="solid">
        <fgColor theme="5" tint="0.79998168889431442"/>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s>
  <cellStyleXfs count="4">
    <xf numFmtId="0" fontId="0" fillId="0" borderId="0">
      <alignment vertical="center"/>
    </xf>
    <xf numFmtId="0" fontId="2" fillId="0" borderId="0">
      <alignment vertical="center"/>
    </xf>
    <xf numFmtId="0" fontId="24" fillId="0" borderId="0" applyNumberFormat="0" applyFill="0" applyBorder="0" applyAlignment="0" applyProtection="0">
      <alignment vertical="center"/>
    </xf>
    <xf numFmtId="0" fontId="1" fillId="0" borderId="0">
      <alignment vertical="center"/>
    </xf>
  </cellStyleXfs>
  <cellXfs count="194">
    <xf numFmtId="0" fontId="0" fillId="0" borderId="0" xfId="0">
      <alignment vertical="center"/>
    </xf>
    <xf numFmtId="0" fontId="2" fillId="0" borderId="3" xfId="1" applyBorder="1" applyAlignment="1" applyProtection="1">
      <alignment horizontal="left" vertical="center" wrapText="1" shrinkToFit="1"/>
      <protection locked="0"/>
    </xf>
    <xf numFmtId="0" fontId="2" fillId="0" borderId="4" xfId="1" applyBorder="1" applyAlignment="1" applyProtection="1">
      <alignment horizontal="left" vertical="center" wrapText="1" shrinkToFit="1"/>
      <protection locked="0"/>
    </xf>
    <xf numFmtId="0" fontId="12" fillId="0" borderId="0" xfId="0" applyFont="1" applyAlignment="1">
      <alignment horizontal="right" vertical="center"/>
    </xf>
    <xf numFmtId="179" fontId="2" fillId="0" borderId="13" xfId="1" applyNumberFormat="1" applyBorder="1" applyAlignment="1" applyProtection="1">
      <alignment horizontal="right" vertical="center"/>
      <protection locked="0"/>
    </xf>
    <xf numFmtId="178" fontId="2" fillId="0" borderId="12" xfId="1" applyNumberFormat="1" applyBorder="1" applyAlignment="1" applyProtection="1">
      <alignment horizontal="right" vertical="center"/>
      <protection locked="0"/>
    </xf>
    <xf numFmtId="0" fontId="2" fillId="0" borderId="3" xfId="1" applyBorder="1" applyAlignment="1" applyProtection="1">
      <alignment horizontal="left" vertical="center" shrinkToFit="1"/>
      <protection locked="0"/>
    </xf>
    <xf numFmtId="0" fontId="2" fillId="0" borderId="4" xfId="1" applyBorder="1" applyAlignment="1" applyProtection="1">
      <alignment horizontal="left" vertical="center" shrinkToFit="1"/>
      <protection locked="0"/>
    </xf>
    <xf numFmtId="0" fontId="2" fillId="0" borderId="4" xfId="1" applyBorder="1" applyAlignment="1" applyProtection="1">
      <alignment horizontal="left" vertical="center" wrapText="1"/>
      <protection locked="0"/>
    </xf>
    <xf numFmtId="0" fontId="2" fillId="0" borderId="3" xfId="1" applyBorder="1" applyAlignment="1" applyProtection="1">
      <alignment vertical="center" wrapText="1" shrinkToFit="1"/>
      <protection locked="0"/>
    </xf>
    <xf numFmtId="0" fontId="4" fillId="2" borderId="16" xfId="0" applyFont="1" applyFill="1" applyBorder="1" applyAlignment="1">
      <alignment horizontal="distributed" vertical="distributed"/>
    </xf>
    <xf numFmtId="0" fontId="0" fillId="0" borderId="0" xfId="0" applyAlignment="1">
      <alignment horizontal="center" vertical="center"/>
    </xf>
    <xf numFmtId="0" fontId="12" fillId="0" borderId="0" xfId="0" applyFont="1">
      <alignment vertical="center"/>
    </xf>
    <xf numFmtId="0" fontId="2" fillId="0" borderId="0" xfId="0" applyFont="1">
      <alignment vertical="center"/>
    </xf>
    <xf numFmtId="0" fontId="2" fillId="0" borderId="4" xfId="0" applyFont="1" applyBorder="1">
      <alignment vertical="center"/>
    </xf>
    <xf numFmtId="0" fontId="2" fillId="4" borderId="4" xfId="0" applyFont="1" applyFill="1" applyBorder="1" applyAlignment="1">
      <alignment horizontal="center" vertical="center"/>
    </xf>
    <xf numFmtId="49" fontId="19" fillId="0" borderId="0" xfId="0" applyNumberFormat="1" applyFont="1">
      <alignment vertical="center"/>
    </xf>
    <xf numFmtId="0" fontId="2" fillId="2" borderId="22" xfId="1" applyFill="1" applyBorder="1" applyAlignment="1">
      <alignment horizontal="center" vertical="center" wrapText="1"/>
    </xf>
    <xf numFmtId="0" fontId="2" fillId="2" borderId="23" xfId="1" applyFill="1" applyBorder="1" applyAlignment="1">
      <alignment horizontal="center" vertical="center" wrapText="1"/>
    </xf>
    <xf numFmtId="0" fontId="2" fillId="2" borderId="24" xfId="1" applyFill="1" applyBorder="1" applyAlignment="1">
      <alignment horizontal="center" vertical="center" wrapText="1"/>
    </xf>
    <xf numFmtId="0" fontId="2" fillId="2" borderId="28" xfId="1" applyFill="1" applyBorder="1" applyAlignment="1">
      <alignment horizontal="center" vertical="center"/>
    </xf>
    <xf numFmtId="0" fontId="2" fillId="2" borderId="29" xfId="1" applyFill="1" applyBorder="1" applyAlignment="1">
      <alignment horizontal="center" vertical="center"/>
    </xf>
    <xf numFmtId="0" fontId="2" fillId="2" borderId="30" xfId="1" applyFill="1" applyBorder="1" applyAlignment="1">
      <alignment horizontal="center" vertical="center"/>
    </xf>
    <xf numFmtId="0" fontId="13" fillId="2" borderId="6" xfId="1" applyFont="1" applyFill="1" applyBorder="1" applyAlignment="1">
      <alignment horizontal="center" vertical="center" wrapText="1"/>
    </xf>
    <xf numFmtId="0" fontId="13" fillId="0" borderId="0" xfId="0" applyFont="1">
      <alignment vertical="center"/>
    </xf>
    <xf numFmtId="0" fontId="13" fillId="2" borderId="4" xfId="0" applyFont="1" applyFill="1" applyBorder="1" applyAlignment="1">
      <alignment horizontal="center" vertical="center"/>
    </xf>
    <xf numFmtId="0" fontId="13" fillId="0" borderId="4" xfId="0" applyFont="1" applyBorder="1">
      <alignment vertical="center"/>
    </xf>
    <xf numFmtId="180" fontId="2" fillId="0" borderId="5" xfId="0" applyNumberFormat="1" applyFont="1" applyBorder="1" applyAlignment="1" applyProtection="1">
      <alignment horizontal="center" vertical="center"/>
      <protection locked="0"/>
    </xf>
    <xf numFmtId="0" fontId="2" fillId="2" borderId="9" xfId="1" applyFill="1" applyBorder="1" applyAlignment="1">
      <alignment horizontal="center" vertical="center" wrapText="1"/>
    </xf>
    <xf numFmtId="0" fontId="2" fillId="7" borderId="4" xfId="1" applyFill="1" applyBorder="1" applyAlignment="1">
      <alignment horizontal="center" vertical="center" wrapText="1"/>
    </xf>
    <xf numFmtId="182" fontId="2" fillId="9" borderId="3" xfId="1" applyNumberFormat="1" applyFill="1" applyBorder="1" applyAlignment="1">
      <alignment vertical="center" shrinkToFit="1"/>
    </xf>
    <xf numFmtId="0" fontId="2" fillId="10" borderId="4"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vertical="center" shrinkToFit="1"/>
    </xf>
    <xf numFmtId="0" fontId="2" fillId="0" borderId="6" xfId="0" applyFont="1" applyBorder="1">
      <alignment vertical="center"/>
    </xf>
    <xf numFmtId="0" fontId="2" fillId="0" borderId="3" xfId="0" applyFont="1" applyBorder="1">
      <alignment vertical="center"/>
    </xf>
    <xf numFmtId="0" fontId="2" fillId="0" borderId="4" xfId="0" applyFont="1" applyBorder="1" applyAlignment="1">
      <alignment horizontal="center" vertical="center" shrinkToFit="1"/>
    </xf>
    <xf numFmtId="0" fontId="2" fillId="8" borderId="4" xfId="0" applyFont="1" applyFill="1" applyBorder="1" applyAlignment="1">
      <alignment horizontal="center" vertical="center"/>
    </xf>
    <xf numFmtId="0" fontId="2" fillId="0" borderId="33" xfId="0" applyFont="1" applyBorder="1">
      <alignment vertical="center"/>
    </xf>
    <xf numFmtId="0" fontId="2" fillId="0" borderId="33" xfId="0" applyFont="1" applyBorder="1" applyAlignment="1">
      <alignment horizontal="center" vertical="center" shrinkToFit="1"/>
    </xf>
    <xf numFmtId="0" fontId="2" fillId="6" borderId="3" xfId="0" applyFont="1" applyFill="1" applyBorder="1" applyAlignment="1">
      <alignment horizontal="center" vertical="center"/>
    </xf>
    <xf numFmtId="0" fontId="2" fillId="11" borderId="4" xfId="0" applyFont="1" applyFill="1" applyBorder="1" applyAlignment="1">
      <alignment horizontal="center" vertical="center"/>
    </xf>
    <xf numFmtId="0" fontId="2" fillId="11"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6" xfId="0" applyFont="1" applyBorder="1" applyAlignment="1">
      <alignment horizontal="center" vertical="center" shrinkToFit="1"/>
    </xf>
    <xf numFmtId="0" fontId="2" fillId="3" borderId="35" xfId="0" applyFont="1" applyFill="1" applyBorder="1" applyAlignment="1">
      <alignment horizontal="center" vertical="center"/>
    </xf>
    <xf numFmtId="0" fontId="16" fillId="0" borderId="4" xfId="0" applyFont="1" applyBorder="1">
      <alignment vertical="center"/>
    </xf>
    <xf numFmtId="0" fontId="16" fillId="0" borderId="33"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left" vertical="center" shrinkToFit="1"/>
    </xf>
    <xf numFmtId="0" fontId="0" fillId="0" borderId="4" xfId="0" applyBorder="1" applyAlignment="1">
      <alignment horizontal="center" vertical="center"/>
    </xf>
    <xf numFmtId="0" fontId="22" fillId="0" borderId="4" xfId="0" applyFont="1" applyBorder="1" applyAlignment="1">
      <alignment horizontal="center" vertical="center"/>
    </xf>
    <xf numFmtId="0" fontId="0" fillId="5" borderId="4" xfId="0" applyFill="1" applyBorder="1" applyAlignment="1">
      <alignment horizontal="center" vertical="center"/>
    </xf>
    <xf numFmtId="0" fontId="0" fillId="12" borderId="4" xfId="0" applyFill="1" applyBorder="1" applyAlignment="1">
      <alignment horizontal="center" vertical="center"/>
    </xf>
    <xf numFmtId="0" fontId="22" fillId="12" borderId="4" xfId="0" applyFont="1" applyFill="1" applyBorder="1" applyAlignment="1">
      <alignment horizontal="center" vertical="center"/>
    </xf>
    <xf numFmtId="0" fontId="0" fillId="13" borderId="4" xfId="0" applyFill="1" applyBorder="1" applyAlignment="1">
      <alignment horizontal="center" vertical="center"/>
    </xf>
    <xf numFmtId="49" fontId="0" fillId="0" borderId="0" xfId="0" applyNumberFormat="1" applyAlignment="1">
      <alignment horizontal="right" vertical="center"/>
    </xf>
    <xf numFmtId="0" fontId="0" fillId="14" borderId="0" xfId="0" applyFill="1" applyAlignment="1">
      <alignment horizontal="center" vertical="center"/>
    </xf>
    <xf numFmtId="0" fontId="2" fillId="0" borderId="33" xfId="0" applyFont="1" applyBorder="1" applyAlignment="1">
      <alignment horizontal="center" vertical="center"/>
    </xf>
    <xf numFmtId="0" fontId="2" fillId="0" borderId="19" xfId="1" applyBorder="1" applyAlignment="1" applyProtection="1">
      <alignment horizontal="center" vertical="center"/>
      <protection locked="0"/>
    </xf>
    <xf numFmtId="49" fontId="2" fillId="0" borderId="12" xfId="1" applyNumberFormat="1" applyBorder="1" applyAlignment="1" applyProtection="1">
      <alignment horizontal="center" vertical="center"/>
      <protection locked="0"/>
    </xf>
    <xf numFmtId="0" fontId="2" fillId="0" borderId="12" xfId="1" applyBorder="1" applyAlignment="1" applyProtection="1">
      <alignment horizontal="center" vertical="center"/>
      <protection locked="0"/>
    </xf>
    <xf numFmtId="0" fontId="2" fillId="0" borderId="20" xfId="1" applyBorder="1" applyAlignment="1" applyProtection="1">
      <alignment horizontal="center" vertical="center"/>
      <protection locked="0"/>
    </xf>
    <xf numFmtId="176" fontId="2" fillId="0" borderId="1" xfId="1" applyNumberFormat="1" applyBorder="1" applyAlignment="1" applyProtection="1">
      <alignment horizontal="center" vertical="center"/>
      <protection locked="0"/>
    </xf>
    <xf numFmtId="178" fontId="2" fillId="0" borderId="12" xfId="1" applyNumberFormat="1" applyBorder="1" applyProtection="1">
      <alignment vertical="center"/>
      <protection locked="0"/>
    </xf>
    <xf numFmtId="179" fontId="2" fillId="0" borderId="13" xfId="1" applyNumberFormat="1" applyBorder="1" applyProtection="1">
      <alignment vertical="center"/>
      <protection locked="0"/>
    </xf>
    <xf numFmtId="0" fontId="2" fillId="0" borderId="3" xfId="1" applyBorder="1" applyAlignment="1" applyProtection="1">
      <alignment horizontal="center" vertical="center" shrinkToFit="1"/>
      <protection locked="0"/>
    </xf>
    <xf numFmtId="0" fontId="2" fillId="0" borderId="3" xfId="1" applyBorder="1" applyAlignment="1" applyProtection="1">
      <alignment vertical="center" shrinkToFit="1"/>
      <protection locked="0"/>
    </xf>
    <xf numFmtId="181" fontId="2" fillId="0" borderId="3" xfId="1" applyNumberFormat="1" applyBorder="1" applyAlignment="1" applyProtection="1">
      <alignment vertical="center" shrinkToFit="1"/>
      <protection locked="0"/>
    </xf>
    <xf numFmtId="0" fontId="2" fillId="0" borderId="13" xfId="1" applyBorder="1" applyAlignment="1" applyProtection="1">
      <alignment horizontal="center" vertical="center" shrinkToFit="1"/>
      <protection locked="0"/>
    </xf>
    <xf numFmtId="0" fontId="2" fillId="0" borderId="19" xfId="1" applyBorder="1" applyAlignment="1" applyProtection="1">
      <alignment horizontal="center" vertical="center" wrapText="1"/>
      <protection locked="0"/>
    </xf>
    <xf numFmtId="49" fontId="2" fillId="0" borderId="12" xfId="1" applyNumberFormat="1" applyBorder="1" applyAlignment="1" applyProtection="1">
      <alignment horizontal="center" vertical="center" wrapText="1"/>
      <protection locked="0"/>
    </xf>
    <xf numFmtId="0" fontId="2" fillId="0" borderId="12" xfId="1" applyBorder="1" applyAlignment="1" applyProtection="1">
      <alignment horizontal="center" vertical="center" wrapText="1"/>
      <protection locked="0"/>
    </xf>
    <xf numFmtId="0" fontId="2" fillId="0" borderId="20" xfId="1" applyBorder="1" applyAlignment="1" applyProtection="1">
      <alignment horizontal="center" vertical="center" wrapText="1"/>
      <protection locked="0"/>
    </xf>
    <xf numFmtId="181" fontId="2" fillId="0" borderId="3" xfId="1" applyNumberFormat="1" applyBorder="1" applyAlignment="1" applyProtection="1">
      <alignment horizontal="right" vertical="center" shrinkToFit="1"/>
      <protection locked="0"/>
    </xf>
    <xf numFmtId="0" fontId="2" fillId="0" borderId="4" xfId="1" applyBorder="1" applyAlignment="1" applyProtection="1">
      <alignment horizontal="center" vertical="center" shrinkToFit="1"/>
      <protection locked="0"/>
    </xf>
    <xf numFmtId="181" fontId="2" fillId="0" borderId="4" xfId="1" applyNumberFormat="1" applyBorder="1" applyAlignment="1" applyProtection="1">
      <alignment horizontal="right" vertical="center" shrinkToFit="1"/>
      <protection locked="0"/>
    </xf>
    <xf numFmtId="0" fontId="2" fillId="3" borderId="0" xfId="1" applyFill="1">
      <alignment vertical="center"/>
    </xf>
    <xf numFmtId="0" fontId="2" fillId="3" borderId="0" xfId="1" applyFill="1" applyAlignment="1">
      <alignment horizontal="center" vertical="center"/>
    </xf>
    <xf numFmtId="0" fontId="4" fillId="3" borderId="0" xfId="1" applyFont="1" applyFill="1" applyAlignment="1">
      <alignment horizontal="right" vertical="center"/>
    </xf>
    <xf numFmtId="0" fontId="7" fillId="3" borderId="0" xfId="1" applyFont="1" applyFill="1" applyAlignment="1">
      <alignment horizontal="center" vertical="center"/>
    </xf>
    <xf numFmtId="0" fontId="10" fillId="3" borderId="0" xfId="0" applyFont="1" applyFill="1">
      <alignment vertical="center"/>
    </xf>
    <xf numFmtId="0" fontId="11" fillId="3" borderId="0" xfId="1" applyFont="1" applyFill="1">
      <alignment vertical="center"/>
    </xf>
    <xf numFmtId="0" fontId="8" fillId="3" borderId="0" xfId="1" applyFont="1" applyFill="1" applyAlignment="1">
      <alignment horizontal="center" vertical="center"/>
    </xf>
    <xf numFmtId="0" fontId="9" fillId="3" borderId="0" xfId="1" applyFont="1" applyFill="1">
      <alignment vertical="center"/>
    </xf>
    <xf numFmtId="0" fontId="2" fillId="3" borderId="0" xfId="1" applyFill="1" applyAlignment="1">
      <alignment horizontal="left" vertical="top" indent="1"/>
    </xf>
    <xf numFmtId="0" fontId="12" fillId="3" borderId="0" xfId="0" applyFont="1" applyFill="1" applyAlignment="1">
      <alignment horizontal="right" vertical="center"/>
    </xf>
    <xf numFmtId="0" fontId="2" fillId="3" borderId="0" xfId="0" applyFont="1" applyFill="1">
      <alignment vertical="center"/>
    </xf>
    <xf numFmtId="0" fontId="2" fillId="3" borderId="0" xfId="0" applyFont="1" applyFill="1" applyAlignment="1">
      <alignment vertical="center" wrapText="1"/>
    </xf>
    <xf numFmtId="0" fontId="15" fillId="3" borderId="0" xfId="1" applyFont="1" applyFill="1" applyAlignment="1">
      <alignment horizontal="left" vertical="center"/>
    </xf>
    <xf numFmtId="0" fontId="11" fillId="3" borderId="0" xfId="1" applyFont="1" applyFill="1" applyAlignment="1">
      <alignment horizontal="center" vertical="center"/>
    </xf>
    <xf numFmtId="0" fontId="15" fillId="3" borderId="1" xfId="1" applyFont="1" applyFill="1" applyBorder="1" applyAlignment="1">
      <alignment horizontal="left" vertical="top"/>
    </xf>
    <xf numFmtId="0" fontId="2" fillId="3" borderId="1" xfId="1" applyFill="1" applyBorder="1" applyAlignment="1">
      <alignment horizontal="center" vertical="center"/>
    </xf>
    <xf numFmtId="0" fontId="15" fillId="3" borderId="0" xfId="1" applyFont="1" applyFill="1" applyAlignment="1">
      <alignment horizontal="left" vertical="top"/>
    </xf>
    <xf numFmtId="0" fontId="17" fillId="3" borderId="0" xfId="1" applyFont="1" applyFill="1">
      <alignment vertical="center"/>
    </xf>
    <xf numFmtId="0" fontId="4" fillId="3" borderId="0" xfId="0" applyFont="1" applyFill="1">
      <alignment vertical="center"/>
    </xf>
    <xf numFmtId="0" fontId="2" fillId="15" borderId="0" xfId="1" applyFill="1">
      <alignment vertical="center"/>
    </xf>
    <xf numFmtId="0" fontId="6" fillId="15" borderId="0" xfId="1" applyFont="1" applyFill="1">
      <alignment vertical="center"/>
    </xf>
    <xf numFmtId="0" fontId="7" fillId="15" borderId="0" xfId="1" applyFont="1" applyFill="1" applyAlignment="1">
      <alignment horizontal="center" vertical="center"/>
    </xf>
    <xf numFmtId="0" fontId="4" fillId="15" borderId="0" xfId="0" applyFont="1" applyFill="1">
      <alignment vertical="center"/>
    </xf>
    <xf numFmtId="0" fontId="10" fillId="15" borderId="0" xfId="0" applyFont="1" applyFill="1">
      <alignment vertical="center"/>
    </xf>
    <xf numFmtId="0" fontId="11" fillId="15" borderId="0" xfId="1" applyFont="1" applyFill="1">
      <alignment vertical="center"/>
    </xf>
    <xf numFmtId="0" fontId="12" fillId="3" borderId="0" xfId="0" applyFont="1" applyFill="1">
      <alignment vertical="center"/>
    </xf>
    <xf numFmtId="0" fontId="2" fillId="3" borderId="5" xfId="0" applyFont="1" applyFill="1" applyBorder="1" applyAlignment="1">
      <alignment horizontal="center" vertical="center"/>
    </xf>
    <xf numFmtId="0" fontId="2" fillId="11" borderId="6" xfId="0" applyFont="1" applyFill="1" applyBorder="1" applyAlignment="1">
      <alignment horizontal="center" vertical="center"/>
    </xf>
    <xf numFmtId="0" fontId="2" fillId="6" borderId="37" xfId="0" applyFont="1" applyFill="1" applyBorder="1" applyAlignment="1">
      <alignment horizontal="center" vertical="center"/>
    </xf>
    <xf numFmtId="0" fontId="2" fillId="3" borderId="5" xfId="0" applyFont="1" applyFill="1" applyBorder="1" applyAlignment="1">
      <alignment horizontal="center" vertical="center" shrinkToFit="1"/>
    </xf>
    <xf numFmtId="0" fontId="2" fillId="0" borderId="6" xfId="0" applyFont="1" applyBorder="1" applyAlignment="1">
      <alignment vertical="center" shrinkToFit="1"/>
    </xf>
    <xf numFmtId="0" fontId="2" fillId="0" borderId="3" xfId="1" applyBorder="1" applyAlignment="1" applyProtection="1">
      <alignment horizontal="center" vertical="center" wrapText="1" shrinkToFit="1"/>
      <protection locked="0"/>
    </xf>
    <xf numFmtId="177" fontId="2" fillId="0" borderId="3" xfId="1" applyNumberFormat="1" applyBorder="1" applyAlignment="1" applyProtection="1">
      <alignment horizontal="center" vertical="center" shrinkToFit="1"/>
      <protection locked="0"/>
    </xf>
    <xf numFmtId="177" fontId="2" fillId="0" borderId="3" xfId="1" applyNumberFormat="1" applyBorder="1" applyAlignment="1" applyProtection="1">
      <alignment horizontal="center" vertical="center" wrapText="1" shrinkToFit="1"/>
      <protection locked="0"/>
    </xf>
    <xf numFmtId="0" fontId="2" fillId="11" borderId="33" xfId="0" applyFont="1" applyFill="1" applyBorder="1">
      <alignment vertical="center"/>
    </xf>
    <xf numFmtId="0" fontId="2" fillId="2" borderId="0" xfId="0" applyFont="1" applyFill="1" applyAlignment="1">
      <alignment horizontal="center" vertical="center"/>
    </xf>
    <xf numFmtId="0" fontId="2" fillId="16" borderId="0" xfId="0" applyFont="1" applyFill="1" applyAlignment="1">
      <alignment horizontal="left" vertical="center"/>
    </xf>
    <xf numFmtId="0" fontId="2" fillId="16" borderId="0" xfId="0" applyFont="1" applyFill="1">
      <alignment vertical="center"/>
    </xf>
    <xf numFmtId="0" fontId="2" fillId="17" borderId="0" xfId="0" applyFont="1" applyFill="1">
      <alignment vertical="center"/>
    </xf>
    <xf numFmtId="0" fontId="2" fillId="17" borderId="0" xfId="0" applyFont="1" applyFill="1" applyAlignment="1">
      <alignment horizontal="left" vertical="center"/>
    </xf>
    <xf numFmtId="0" fontId="23" fillId="0" borderId="0" xfId="0" applyFont="1">
      <alignment vertical="center"/>
    </xf>
    <xf numFmtId="0" fontId="2" fillId="0" borderId="4" xfId="0" applyFont="1" applyBorder="1" applyAlignment="1">
      <alignment horizontal="right" vertical="center" shrinkToFit="1"/>
    </xf>
    <xf numFmtId="0" fontId="2" fillId="3" borderId="0" xfId="1" applyFill="1" applyAlignment="1">
      <alignment vertical="top"/>
    </xf>
    <xf numFmtId="0" fontId="21" fillId="3" borderId="4" xfId="1" applyFont="1" applyFill="1" applyBorder="1" applyAlignment="1">
      <alignment horizontal="center" vertical="center" shrinkToFit="1"/>
    </xf>
    <xf numFmtId="0" fontId="2" fillId="15" borderId="0" xfId="1" applyFill="1" applyAlignment="1">
      <alignment vertical="top"/>
    </xf>
    <xf numFmtId="0" fontId="11" fillId="15" borderId="0" xfId="1" applyFont="1" applyFill="1" applyAlignment="1">
      <alignment horizontal="center" vertical="center"/>
    </xf>
    <xf numFmtId="0" fontId="17" fillId="0" borderId="5" xfId="1" applyFont="1" applyBorder="1" applyAlignment="1" applyProtection="1">
      <alignment horizontal="center" vertical="center"/>
      <protection locked="0"/>
    </xf>
    <xf numFmtId="0" fontId="2" fillId="15" borderId="0" xfId="0" applyFont="1" applyFill="1">
      <alignment vertical="center"/>
    </xf>
    <xf numFmtId="0" fontId="8" fillId="3" borderId="38" xfId="1" applyFont="1" applyFill="1" applyBorder="1" applyAlignment="1">
      <alignment horizontal="center" vertical="center"/>
    </xf>
    <xf numFmtId="0" fontId="1" fillId="0" borderId="4" xfId="3" applyBorder="1">
      <alignment vertical="center"/>
    </xf>
    <xf numFmtId="0" fontId="1" fillId="0" borderId="0" xfId="3">
      <alignment vertical="center"/>
    </xf>
    <xf numFmtId="49" fontId="1" fillId="0" borderId="4" xfId="3" applyNumberFormat="1" applyBorder="1">
      <alignment vertical="center"/>
    </xf>
    <xf numFmtId="0" fontId="2" fillId="0" borderId="2" xfId="1" applyBorder="1" applyAlignment="1" applyProtection="1">
      <alignment horizontal="center" vertical="center" shrinkToFit="1"/>
      <protection locked="0"/>
    </xf>
    <xf numFmtId="0" fontId="2" fillId="0" borderId="9" xfId="1" applyBorder="1" applyAlignment="1" applyProtection="1">
      <alignment horizontal="center" vertical="center" shrinkToFit="1"/>
      <protection locked="0"/>
    </xf>
    <xf numFmtId="0" fontId="8" fillId="3" borderId="0" xfId="1" applyFont="1" applyFill="1" applyAlignment="1">
      <alignment horizontal="right" vertical="center" textRotation="180"/>
    </xf>
    <xf numFmtId="0" fontId="20" fillId="2" borderId="16" xfId="0" applyFont="1" applyFill="1" applyBorder="1" applyAlignment="1">
      <alignment horizontal="center" vertical="distributed"/>
    </xf>
    <xf numFmtId="0" fontId="20" fillId="2" borderId="17" xfId="0" applyFont="1" applyFill="1" applyBorder="1" applyAlignment="1">
      <alignment horizontal="center" vertical="distributed"/>
    </xf>
    <xf numFmtId="0" fontId="20" fillId="2" borderId="15" xfId="0" applyFont="1" applyFill="1" applyBorder="1" applyAlignment="1">
      <alignment horizontal="center" vertical="distributed"/>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2" fillId="2" borderId="2" xfId="1" applyFill="1" applyBorder="1" applyAlignment="1">
      <alignment horizontal="center" vertical="center"/>
    </xf>
    <xf numFmtId="0" fontId="2" fillId="2" borderId="9" xfId="1" applyFill="1" applyBorder="1" applyAlignment="1">
      <alignment horizontal="center" vertical="center"/>
    </xf>
    <xf numFmtId="0" fontId="2" fillId="2" borderId="6" xfId="1" applyFill="1" applyBorder="1" applyAlignment="1">
      <alignment horizontal="center" vertical="center"/>
    </xf>
    <xf numFmtId="0" fontId="2" fillId="2" borderId="7" xfId="1" applyFill="1" applyBorder="1" applyAlignment="1">
      <alignment horizontal="center" vertical="center"/>
    </xf>
    <xf numFmtId="0" fontId="2" fillId="2" borderId="3" xfId="1" applyFill="1" applyBorder="1" applyAlignment="1">
      <alignment horizontal="center" vertical="center"/>
    </xf>
    <xf numFmtId="0" fontId="2" fillId="2" borderId="4" xfId="1" applyFill="1" applyBorder="1" applyAlignment="1">
      <alignment horizontal="center" vertical="center"/>
    </xf>
    <xf numFmtId="0" fontId="2" fillId="2" borderId="6" xfId="1" applyFill="1" applyBorder="1" applyAlignment="1">
      <alignment horizontal="center" vertical="center" wrapText="1"/>
    </xf>
    <xf numFmtId="0" fontId="2" fillId="2" borderId="3" xfId="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2" fillId="2" borderId="4" xfId="1" applyFill="1" applyBorder="1" applyAlignment="1">
      <alignment horizontal="center" vertical="center" wrapText="1"/>
    </xf>
    <xf numFmtId="0" fontId="2" fillId="2" borderId="31" xfId="1" applyFill="1" applyBorder="1" applyAlignment="1">
      <alignment horizontal="center" vertical="center" wrapText="1"/>
    </xf>
    <xf numFmtId="0" fontId="2" fillId="2" borderId="13" xfId="1" applyFill="1" applyBorder="1" applyAlignment="1">
      <alignment horizontal="center" vertical="center" wrapText="1"/>
    </xf>
    <xf numFmtId="0" fontId="2" fillId="2" borderId="8" xfId="1" applyFill="1" applyBorder="1" applyAlignment="1">
      <alignment horizontal="center" vertical="center"/>
    </xf>
    <xf numFmtId="0" fontId="25" fillId="5" borderId="32" xfId="2" applyFont="1" applyFill="1" applyBorder="1" applyAlignment="1" applyProtection="1">
      <alignment horizontal="left" vertical="center"/>
      <protection locked="0"/>
    </xf>
    <xf numFmtId="0" fontId="25" fillId="5" borderId="0" xfId="2" applyFont="1" applyFill="1" applyBorder="1" applyAlignment="1" applyProtection="1">
      <alignment horizontal="left" vertical="center"/>
      <protection locked="0"/>
    </xf>
    <xf numFmtId="0" fontId="14" fillId="3" borderId="0" xfId="1" applyFont="1" applyFill="1" applyAlignment="1">
      <alignment horizontal="center" vertical="center"/>
    </xf>
    <xf numFmtId="0" fontId="4" fillId="2" borderId="14" xfId="0" applyFont="1" applyFill="1" applyBorder="1" applyAlignment="1">
      <alignment horizontal="center" vertical="distributed"/>
    </xf>
    <xf numFmtId="0" fontId="4" fillId="2" borderId="17" xfId="0" applyFont="1" applyFill="1" applyBorder="1" applyAlignment="1">
      <alignment horizontal="center" vertical="distributed"/>
    </xf>
    <xf numFmtId="0" fontId="4" fillId="2" borderId="18" xfId="0" applyFont="1" applyFill="1" applyBorder="1" applyAlignment="1">
      <alignment horizontal="center" vertical="distributed"/>
    </xf>
    <xf numFmtId="0" fontId="4" fillId="3" borderId="14" xfId="0" applyFont="1" applyFill="1" applyBorder="1" applyAlignment="1" applyProtection="1">
      <alignment horizontal="center" vertical="distributed"/>
      <protection locked="0"/>
    </xf>
    <xf numFmtId="0" fontId="4" fillId="3" borderId="15" xfId="0" applyFont="1" applyFill="1" applyBorder="1" applyAlignment="1" applyProtection="1">
      <alignment horizontal="center" vertical="distributed"/>
      <protection locked="0"/>
    </xf>
    <xf numFmtId="0" fontId="2" fillId="2" borderId="25" xfId="1" applyFill="1" applyBorder="1" applyAlignment="1">
      <alignment horizontal="center" vertical="center"/>
    </xf>
    <xf numFmtId="0" fontId="2" fillId="2" borderId="26" xfId="1" applyFill="1" applyBorder="1" applyAlignment="1">
      <alignment horizontal="center" vertical="center"/>
    </xf>
    <xf numFmtId="0" fontId="2" fillId="2" borderId="27" xfId="1" applyFill="1" applyBorder="1" applyAlignment="1">
      <alignment horizontal="center" vertical="center"/>
    </xf>
    <xf numFmtId="0" fontId="13" fillId="2" borderId="6" xfId="1" applyFont="1" applyFill="1" applyBorder="1" applyAlignment="1">
      <alignment horizontal="center" vertical="center" textRotation="255" wrapText="1"/>
    </xf>
    <xf numFmtId="0" fontId="13" fillId="2" borderId="7" xfId="1" applyFont="1" applyFill="1" applyBorder="1" applyAlignment="1">
      <alignment horizontal="center" vertical="center" textRotation="255" wrapText="1"/>
    </xf>
    <xf numFmtId="0" fontId="2" fillId="2" borderId="21" xfId="1" applyFill="1" applyBorder="1" applyAlignment="1">
      <alignment horizontal="center" vertical="center"/>
    </xf>
    <xf numFmtId="0" fontId="2" fillId="8" borderId="4" xfId="0" applyFont="1" applyFill="1" applyBorder="1" applyAlignment="1">
      <alignment horizontal="center" vertical="center" wrapText="1"/>
    </xf>
    <xf numFmtId="0" fontId="2" fillId="8" borderId="4"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 xfId="0" applyFont="1" applyFill="1" applyBorder="1" applyAlignment="1">
      <alignment horizontal="center" vertical="center"/>
    </xf>
    <xf numFmtId="0" fontId="2" fillId="10" borderId="6" xfId="0" applyFont="1" applyFill="1" applyBorder="1" applyAlignment="1">
      <alignment horizontal="center" vertical="center" wrapText="1"/>
    </xf>
    <xf numFmtId="0" fontId="2" fillId="10" borderId="3"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4" xfId="0" applyFont="1" applyFill="1" applyBorder="1" applyAlignment="1">
      <alignment horizontal="center" vertical="center"/>
    </xf>
    <xf numFmtId="0" fontId="0" fillId="13" borderId="4" xfId="0" applyFill="1" applyBorder="1" applyAlignment="1">
      <alignment horizontal="center" vertical="center"/>
    </xf>
  </cellXfs>
  <cellStyles count="4">
    <cellStyle name="ハイパーリンク" xfId="2" builtinId="8"/>
    <cellStyle name="標準" xfId="0" builtinId="0"/>
    <cellStyle name="標準 2" xfId="3"/>
    <cellStyle name="標準_２２－１　事業者　販社　明細表　　" xfId="1"/>
  </cellStyles>
  <dxfs count="81">
    <dxf>
      <font>
        <color rgb="FF9C0006"/>
      </font>
      <fill>
        <patternFill>
          <bgColor rgb="FFFFC7CE"/>
        </patternFill>
      </fill>
    </dxf>
    <dxf>
      <font>
        <color theme="1"/>
      </font>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b/>
        <i val="0"/>
        <color theme="7" tint="-0.499984740745262"/>
      </font>
      <fill>
        <patternFill>
          <bgColor theme="7" tint="0.39994506668294322"/>
        </patternFill>
      </fill>
    </dxf>
    <dxf>
      <font>
        <b/>
        <i val="0"/>
        <color theme="0"/>
      </font>
      <fill>
        <patternFill>
          <bgColor rgb="FFFF0000"/>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7" tint="-0.499984740745262"/>
      </font>
      <fill>
        <patternFill>
          <bgColor rgb="FFFFD966"/>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colors>
    <mruColors>
      <color rgb="FFA0A0A0"/>
      <color rgb="FFFFC7CE"/>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990600</xdr:colOff>
      <xdr:row>16</xdr:row>
      <xdr:rowOff>152400</xdr:rowOff>
    </xdr:from>
    <xdr:to>
      <xdr:col>4</xdr:col>
      <xdr:colOff>247650</xdr:colOff>
      <xdr:row>22</xdr:row>
      <xdr:rowOff>66675</xdr:rowOff>
    </xdr:to>
    <xdr:sp macro="" textlink="">
      <xdr:nvSpPr>
        <xdr:cNvPr id="2" name="円形吹き出し 1">
          <a:extLst>
            <a:ext uri="{FF2B5EF4-FFF2-40B4-BE49-F238E27FC236}">
              <a16:creationId xmlns:a16="http://schemas.microsoft.com/office/drawing/2014/main" xmlns="" id="{00000000-0008-0000-0300-000002000000}"/>
            </a:ext>
          </a:extLst>
        </xdr:cNvPr>
        <xdr:cNvSpPr/>
      </xdr:nvSpPr>
      <xdr:spPr>
        <a:xfrm>
          <a:off x="3629025" y="2781300"/>
          <a:ext cx="1038225" cy="942975"/>
        </a:xfrm>
        <a:prstGeom prst="wedgeEllipseCallout">
          <a:avLst>
            <a:gd name="adj1" fmla="val 60818"/>
            <a:gd name="adj2" fmla="val -1637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lcb005\05_&#12456;&#12493;&#24193;\EMS&#26222;&#21450;&#20107;&#26989;\&#8251;18&#24180;&#24230;EMS&#65288;&#30690;&#23822;&#25285;&#24403;&#65289;\&#8251;&#31532;2&#27425;&#30003;&#35531;&#38306;&#20418;\H18&#31532;2&#22238;&#21463;&#20184;&#847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EMS&#26222;&#21450;&#20107;&#26989;\&#8251;18&#24180;&#24230;EMS&#65288;&#30690;&#23822;&#25285;&#24403;&#65289;\&#8251;&#31532;2&#27425;&#30003;&#35531;&#38306;&#20418;\H18&#31532;2&#22238;&#21463;&#20184;&#847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lcb005\05_&#12456;&#12493;&#24193;\Documents%20and%20Settings\administrator.TEIKOUGAI\&#12487;&#12473;&#12463;&#12488;&#12483;&#12503;\&#30330;&#27880;&#26360;\H18&#31532;2&#22238;&#21463;&#20184;&#847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9733;EMS\EMS&#12288;&#12513;&#12540;&#12523;&#36899;&#32097;&#12510;&#12463;&#12525;\&#30330;&#27880;&#26360;\H18&#31532;2&#22238;&#21463;&#20184;&#847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lcb005\05_&#12456;&#12493;&#24193;\&#9733;EMS\EMS&#20107;\&#30330;&#27880;&#26360;\H18&#31532;2&#22238;&#21463;&#20184;&#847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9733;EMS\EMS&#20107;\&#30330;&#27880;&#26360;\H18&#31532;2&#22238;&#21463;&#20184;&#847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evo-8\private\EMS&#26222;&#21450;&#20107;&#26989;\&#8251;18&#24180;&#24230;EMS&#65288;&#30690;&#23822;&#25285;&#24403;&#65289;\H18&#31532;&#65297;&#22238;&#21463;&#20184;&#84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
      <sheetName val="Bブロック"/>
      <sheetName val="Cブロック"/>
      <sheetName val="Dブロック"/>
      <sheetName val="Eブロック"/>
      <sheetName val="5台以下"/>
      <sheetName val="検索用"/>
      <sheetName val="取下げ"/>
      <sheetName val="第1回受付"/>
      <sheetName val="更新"/>
      <sheetName val="A集計"/>
      <sheetName val="B集計"/>
      <sheetName val="C集計"/>
      <sheetName val="D集計"/>
      <sheetName val="E集計"/>
      <sheetName val="全体の集計"/>
      <sheetName val="全体の集計その2"/>
      <sheetName val="都道府県"/>
      <sheetName val="list"/>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A2" t="str">
            <v>北海道</v>
          </cell>
          <cell r="B2" t="str">
            <v>埼玉県</v>
          </cell>
          <cell r="C2" t="str">
            <v>神奈川県</v>
          </cell>
          <cell r="D2" t="str">
            <v>三重県</v>
          </cell>
          <cell r="E2" t="str">
            <v>鳥取県</v>
          </cell>
          <cell r="G2" t="str">
            <v>OK</v>
          </cell>
          <cell r="H2" t="str">
            <v>未</v>
          </cell>
        </row>
        <row r="3">
          <cell r="A3" t="str">
            <v>青森県</v>
          </cell>
          <cell r="B3" t="str">
            <v>千葉県</v>
          </cell>
          <cell r="C3" t="str">
            <v>山梨県</v>
          </cell>
          <cell r="D3" t="str">
            <v>福井県</v>
          </cell>
          <cell r="E3" t="str">
            <v>岡山県</v>
          </cell>
          <cell r="G3" t="str">
            <v>小浦方</v>
          </cell>
          <cell r="H3" t="str">
            <v>済</v>
          </cell>
        </row>
        <row r="4">
          <cell r="A4" t="str">
            <v>秋田県</v>
          </cell>
          <cell r="B4" t="str">
            <v>東京都</v>
          </cell>
          <cell r="C4" t="str">
            <v>富山県</v>
          </cell>
          <cell r="D4" t="str">
            <v>岐阜県</v>
          </cell>
          <cell r="E4" t="str">
            <v>島根県</v>
          </cell>
          <cell r="G4" t="str">
            <v>佐藤</v>
          </cell>
        </row>
        <row r="5">
          <cell r="A5" t="str">
            <v>宮城県</v>
          </cell>
          <cell r="C5" t="str">
            <v>石川県</v>
          </cell>
          <cell r="D5" t="str">
            <v>大阪府</v>
          </cell>
          <cell r="E5" t="str">
            <v>広島県</v>
          </cell>
          <cell r="G5" t="str">
            <v>坂上</v>
          </cell>
        </row>
        <row r="6">
          <cell r="A6" t="str">
            <v>福島県</v>
          </cell>
          <cell r="C6" t="str">
            <v>新潟県</v>
          </cell>
          <cell r="D6" t="str">
            <v>京都府</v>
          </cell>
          <cell r="E6" t="str">
            <v>山口県</v>
          </cell>
          <cell r="G6" t="str">
            <v>森</v>
          </cell>
        </row>
        <row r="7">
          <cell r="A7" t="str">
            <v>岩手県</v>
          </cell>
          <cell r="C7" t="str">
            <v>長野県</v>
          </cell>
          <cell r="D7" t="str">
            <v>奈良県</v>
          </cell>
          <cell r="E7" t="str">
            <v>香川県</v>
          </cell>
          <cell r="G7" t="str">
            <v>矢崎</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
      <sheetName val="Bブロック"/>
      <sheetName val="Cブロック"/>
      <sheetName val="Dブロック"/>
      <sheetName val="Eブロック"/>
      <sheetName val="5台以下"/>
      <sheetName val="検索用"/>
      <sheetName val="取下げ"/>
      <sheetName val="第1回受付"/>
      <sheetName val="更新"/>
      <sheetName val="A集計"/>
      <sheetName val="B集計"/>
      <sheetName val="C集計"/>
      <sheetName val="D集計"/>
      <sheetName val="E集計"/>
      <sheetName val="全体の集計"/>
      <sheetName val="全体の集計その2"/>
      <sheetName val="都道府県"/>
      <sheetName val="list"/>
      <sheetName val="リスト"/>
      <sheetName val="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A2" t="str">
            <v>北海道</v>
          </cell>
          <cell r="B2" t="str">
            <v>埼玉県</v>
          </cell>
          <cell r="C2" t="str">
            <v>神奈川県</v>
          </cell>
          <cell r="D2" t="str">
            <v>三重県</v>
          </cell>
          <cell r="E2" t="str">
            <v>鳥取県</v>
          </cell>
          <cell r="G2" t="str">
            <v>OK</v>
          </cell>
          <cell r="H2" t="str">
            <v>未</v>
          </cell>
        </row>
        <row r="3">
          <cell r="A3" t="str">
            <v>青森県</v>
          </cell>
          <cell r="B3" t="str">
            <v>千葉県</v>
          </cell>
          <cell r="C3" t="str">
            <v>山梨県</v>
          </cell>
          <cell r="D3" t="str">
            <v>福井県</v>
          </cell>
          <cell r="E3" t="str">
            <v>岡山県</v>
          </cell>
          <cell r="G3" t="str">
            <v>小浦方</v>
          </cell>
          <cell r="H3" t="str">
            <v>済</v>
          </cell>
        </row>
        <row r="4">
          <cell r="A4" t="str">
            <v>秋田県</v>
          </cell>
          <cell r="B4" t="str">
            <v>東京都</v>
          </cell>
          <cell r="C4" t="str">
            <v>富山県</v>
          </cell>
          <cell r="D4" t="str">
            <v>岐阜県</v>
          </cell>
          <cell r="E4" t="str">
            <v>島根県</v>
          </cell>
          <cell r="G4" t="str">
            <v>佐藤</v>
          </cell>
        </row>
        <row r="5">
          <cell r="A5" t="str">
            <v>宮城県</v>
          </cell>
          <cell r="C5" t="str">
            <v>石川県</v>
          </cell>
          <cell r="D5" t="str">
            <v>大阪府</v>
          </cell>
          <cell r="E5" t="str">
            <v>広島県</v>
          </cell>
          <cell r="G5" t="str">
            <v>坂上</v>
          </cell>
        </row>
        <row r="6">
          <cell r="A6" t="str">
            <v>福島県</v>
          </cell>
          <cell r="C6" t="str">
            <v>新潟県</v>
          </cell>
          <cell r="D6" t="str">
            <v>京都府</v>
          </cell>
          <cell r="E6" t="str">
            <v>山口県</v>
          </cell>
          <cell r="G6" t="str">
            <v>森</v>
          </cell>
        </row>
        <row r="7">
          <cell r="A7" t="str">
            <v>岩手県</v>
          </cell>
          <cell r="C7" t="str">
            <v>長野県</v>
          </cell>
          <cell r="D7" t="str">
            <v>奈良県</v>
          </cell>
          <cell r="E7" t="str">
            <v>香川県</v>
          </cell>
          <cell r="G7" t="str">
            <v>矢崎</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
      <sheetName val="Bブロック"/>
      <sheetName val="Cブロック"/>
      <sheetName val="Dブロック"/>
      <sheetName val="Eブロック"/>
      <sheetName val="5台以下"/>
      <sheetName val="検索用"/>
      <sheetName val="取下げ"/>
      <sheetName val="第1回受付"/>
      <sheetName val="更新"/>
      <sheetName val="A集計"/>
      <sheetName val="B集計"/>
      <sheetName val="C集計"/>
      <sheetName val="D集計"/>
      <sheetName val="E集計"/>
      <sheetName val="全体の集計"/>
      <sheetName val="全体の集計その2"/>
      <sheetName val="都道府県"/>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A2" t="str">
            <v>北海道</v>
          </cell>
          <cell r="B2" t="str">
            <v>埼玉県</v>
          </cell>
          <cell r="C2" t="str">
            <v>神奈川県</v>
          </cell>
          <cell r="D2" t="str">
            <v>三重県</v>
          </cell>
          <cell r="E2" t="str">
            <v>鳥取県</v>
          </cell>
          <cell r="G2" t="str">
            <v>OK</v>
          </cell>
          <cell r="H2" t="str">
            <v>未</v>
          </cell>
        </row>
        <row r="3">
          <cell r="A3" t="str">
            <v>青森県</v>
          </cell>
          <cell r="B3" t="str">
            <v>千葉県</v>
          </cell>
          <cell r="C3" t="str">
            <v>山梨県</v>
          </cell>
          <cell r="D3" t="str">
            <v>福井県</v>
          </cell>
          <cell r="E3" t="str">
            <v>岡山県</v>
          </cell>
          <cell r="G3" t="str">
            <v>小浦方</v>
          </cell>
          <cell r="H3" t="str">
            <v>済</v>
          </cell>
        </row>
        <row r="4">
          <cell r="A4" t="str">
            <v>秋田県</v>
          </cell>
          <cell r="B4" t="str">
            <v>東京都</v>
          </cell>
          <cell r="C4" t="str">
            <v>富山県</v>
          </cell>
          <cell r="D4" t="str">
            <v>岐阜県</v>
          </cell>
          <cell r="E4" t="str">
            <v>島根県</v>
          </cell>
          <cell r="G4" t="str">
            <v>佐藤</v>
          </cell>
        </row>
        <row r="5">
          <cell r="A5" t="str">
            <v>宮城県</v>
          </cell>
          <cell r="C5" t="str">
            <v>石川県</v>
          </cell>
          <cell r="D5" t="str">
            <v>大阪府</v>
          </cell>
          <cell r="E5" t="str">
            <v>広島県</v>
          </cell>
          <cell r="G5" t="str">
            <v>坂上</v>
          </cell>
        </row>
        <row r="6">
          <cell r="A6" t="str">
            <v>福島県</v>
          </cell>
          <cell r="C6" t="str">
            <v>新潟県</v>
          </cell>
          <cell r="D6" t="str">
            <v>京都府</v>
          </cell>
          <cell r="E6" t="str">
            <v>山口県</v>
          </cell>
          <cell r="G6" t="str">
            <v>森</v>
          </cell>
        </row>
        <row r="7">
          <cell r="A7" t="str">
            <v>岩手県</v>
          </cell>
          <cell r="C7" t="str">
            <v>長野県</v>
          </cell>
          <cell r="D7" t="str">
            <v>奈良県</v>
          </cell>
          <cell r="E7" t="str">
            <v>香川県</v>
          </cell>
          <cell r="G7" t="str">
            <v>矢崎</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
      <sheetName val="Bブロック"/>
      <sheetName val="Cブロック"/>
      <sheetName val="Dブロック"/>
      <sheetName val="Eブロック"/>
      <sheetName val="5台以下"/>
      <sheetName val="検索用"/>
      <sheetName val="取下げ"/>
      <sheetName val="第1回受付"/>
      <sheetName val="更新"/>
      <sheetName val="A集計"/>
      <sheetName val="B集計"/>
      <sheetName val="C集計"/>
      <sheetName val="D集計"/>
      <sheetName val="E集計"/>
      <sheetName val="全体の集計"/>
      <sheetName val="全体の集計その2"/>
      <sheetName val="都道府県"/>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A2" t="str">
            <v>北海道</v>
          </cell>
          <cell r="B2" t="str">
            <v>埼玉県</v>
          </cell>
          <cell r="C2" t="str">
            <v>神奈川県</v>
          </cell>
          <cell r="D2" t="str">
            <v>三重県</v>
          </cell>
          <cell r="E2" t="str">
            <v>鳥取県</v>
          </cell>
          <cell r="G2" t="str">
            <v>OK</v>
          </cell>
          <cell r="H2" t="str">
            <v>未</v>
          </cell>
        </row>
        <row r="3">
          <cell r="A3" t="str">
            <v>青森県</v>
          </cell>
          <cell r="B3" t="str">
            <v>千葉県</v>
          </cell>
          <cell r="C3" t="str">
            <v>山梨県</v>
          </cell>
          <cell r="D3" t="str">
            <v>福井県</v>
          </cell>
          <cell r="E3" t="str">
            <v>岡山県</v>
          </cell>
          <cell r="G3" t="str">
            <v>小浦方</v>
          </cell>
          <cell r="H3" t="str">
            <v>済</v>
          </cell>
        </row>
        <row r="4">
          <cell r="A4" t="str">
            <v>秋田県</v>
          </cell>
          <cell r="B4" t="str">
            <v>東京都</v>
          </cell>
          <cell r="C4" t="str">
            <v>富山県</v>
          </cell>
          <cell r="D4" t="str">
            <v>岐阜県</v>
          </cell>
          <cell r="E4" t="str">
            <v>島根県</v>
          </cell>
          <cell r="G4" t="str">
            <v>佐藤</v>
          </cell>
        </row>
        <row r="5">
          <cell r="A5" t="str">
            <v>宮城県</v>
          </cell>
          <cell r="C5" t="str">
            <v>石川県</v>
          </cell>
          <cell r="D5" t="str">
            <v>大阪府</v>
          </cell>
          <cell r="E5" t="str">
            <v>広島県</v>
          </cell>
          <cell r="G5" t="str">
            <v>坂上</v>
          </cell>
        </row>
        <row r="6">
          <cell r="A6" t="str">
            <v>福島県</v>
          </cell>
          <cell r="C6" t="str">
            <v>新潟県</v>
          </cell>
          <cell r="D6" t="str">
            <v>京都府</v>
          </cell>
          <cell r="E6" t="str">
            <v>山口県</v>
          </cell>
          <cell r="G6" t="str">
            <v>森</v>
          </cell>
        </row>
        <row r="7">
          <cell r="A7" t="str">
            <v>岩手県</v>
          </cell>
          <cell r="C7" t="str">
            <v>長野県</v>
          </cell>
          <cell r="D7" t="str">
            <v>奈良県</v>
          </cell>
          <cell r="E7" t="str">
            <v>香川県</v>
          </cell>
          <cell r="G7" t="str">
            <v>矢崎</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
      <sheetName val="Bブロック"/>
      <sheetName val="Cブロック"/>
      <sheetName val="Dブロック"/>
      <sheetName val="Eブロック"/>
      <sheetName val="5台以下"/>
      <sheetName val="検索用"/>
      <sheetName val="取下げ"/>
      <sheetName val="第1回受付"/>
      <sheetName val="更新"/>
      <sheetName val="A集計"/>
      <sheetName val="B集計"/>
      <sheetName val="C集計"/>
      <sheetName val="D集計"/>
      <sheetName val="E集計"/>
      <sheetName val="全体の集計"/>
      <sheetName val="全体の集計その2"/>
      <sheetName val="都道府県"/>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A2" t="str">
            <v>北海道</v>
          </cell>
          <cell r="B2" t="str">
            <v>埼玉県</v>
          </cell>
          <cell r="C2" t="str">
            <v>神奈川県</v>
          </cell>
          <cell r="D2" t="str">
            <v>三重県</v>
          </cell>
          <cell r="E2" t="str">
            <v>鳥取県</v>
          </cell>
          <cell r="G2" t="str">
            <v>OK</v>
          </cell>
          <cell r="H2" t="str">
            <v>未</v>
          </cell>
        </row>
        <row r="3">
          <cell r="A3" t="str">
            <v>青森県</v>
          </cell>
          <cell r="B3" t="str">
            <v>千葉県</v>
          </cell>
          <cell r="C3" t="str">
            <v>山梨県</v>
          </cell>
          <cell r="D3" t="str">
            <v>福井県</v>
          </cell>
          <cell r="E3" t="str">
            <v>岡山県</v>
          </cell>
          <cell r="G3" t="str">
            <v>小浦方</v>
          </cell>
          <cell r="H3" t="str">
            <v>済</v>
          </cell>
        </row>
        <row r="4">
          <cell r="A4" t="str">
            <v>秋田県</v>
          </cell>
          <cell r="B4" t="str">
            <v>東京都</v>
          </cell>
          <cell r="C4" t="str">
            <v>富山県</v>
          </cell>
          <cell r="D4" t="str">
            <v>岐阜県</v>
          </cell>
          <cell r="E4" t="str">
            <v>島根県</v>
          </cell>
          <cell r="G4" t="str">
            <v>佐藤</v>
          </cell>
        </row>
        <row r="5">
          <cell r="A5" t="str">
            <v>宮城県</v>
          </cell>
          <cell r="C5" t="str">
            <v>石川県</v>
          </cell>
          <cell r="D5" t="str">
            <v>大阪府</v>
          </cell>
          <cell r="E5" t="str">
            <v>広島県</v>
          </cell>
          <cell r="G5" t="str">
            <v>坂上</v>
          </cell>
        </row>
        <row r="6">
          <cell r="A6" t="str">
            <v>福島県</v>
          </cell>
          <cell r="C6" t="str">
            <v>新潟県</v>
          </cell>
          <cell r="D6" t="str">
            <v>京都府</v>
          </cell>
          <cell r="E6" t="str">
            <v>山口県</v>
          </cell>
          <cell r="G6" t="str">
            <v>森</v>
          </cell>
        </row>
        <row r="7">
          <cell r="A7" t="str">
            <v>岩手県</v>
          </cell>
          <cell r="C7" t="str">
            <v>長野県</v>
          </cell>
          <cell r="D7" t="str">
            <v>奈良県</v>
          </cell>
          <cell r="E7" t="str">
            <v>香川県</v>
          </cell>
          <cell r="G7" t="str">
            <v>矢崎</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
      <sheetName val="Bブロック"/>
      <sheetName val="Cブロック"/>
      <sheetName val="Dブロック"/>
      <sheetName val="Eブロック"/>
      <sheetName val="5台以下"/>
      <sheetName val="検索用"/>
      <sheetName val="取下げ"/>
      <sheetName val="第1回受付"/>
      <sheetName val="更新"/>
      <sheetName val="A集計"/>
      <sheetName val="B集計"/>
      <sheetName val="C集計"/>
      <sheetName val="D集計"/>
      <sheetName val="E集計"/>
      <sheetName val="全体の集計"/>
      <sheetName val="全体の集計その2"/>
      <sheetName val="都道府県"/>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A2" t="str">
            <v>北海道</v>
          </cell>
          <cell r="B2" t="str">
            <v>埼玉県</v>
          </cell>
          <cell r="C2" t="str">
            <v>神奈川県</v>
          </cell>
          <cell r="D2" t="str">
            <v>三重県</v>
          </cell>
          <cell r="E2" t="str">
            <v>鳥取県</v>
          </cell>
          <cell r="G2" t="str">
            <v>OK</v>
          </cell>
          <cell r="H2" t="str">
            <v>未</v>
          </cell>
        </row>
        <row r="3">
          <cell r="A3" t="str">
            <v>青森県</v>
          </cell>
          <cell r="B3" t="str">
            <v>千葉県</v>
          </cell>
          <cell r="C3" t="str">
            <v>山梨県</v>
          </cell>
          <cell r="D3" t="str">
            <v>福井県</v>
          </cell>
          <cell r="E3" t="str">
            <v>岡山県</v>
          </cell>
          <cell r="G3" t="str">
            <v>小浦方</v>
          </cell>
          <cell r="H3" t="str">
            <v>済</v>
          </cell>
        </row>
        <row r="4">
          <cell r="A4" t="str">
            <v>秋田県</v>
          </cell>
          <cell r="B4" t="str">
            <v>東京都</v>
          </cell>
          <cell r="C4" t="str">
            <v>富山県</v>
          </cell>
          <cell r="D4" t="str">
            <v>岐阜県</v>
          </cell>
          <cell r="E4" t="str">
            <v>島根県</v>
          </cell>
          <cell r="G4" t="str">
            <v>佐藤</v>
          </cell>
        </row>
        <row r="5">
          <cell r="A5" t="str">
            <v>宮城県</v>
          </cell>
          <cell r="C5" t="str">
            <v>石川県</v>
          </cell>
          <cell r="D5" t="str">
            <v>大阪府</v>
          </cell>
          <cell r="E5" t="str">
            <v>広島県</v>
          </cell>
          <cell r="G5" t="str">
            <v>坂上</v>
          </cell>
        </row>
        <row r="6">
          <cell r="A6" t="str">
            <v>福島県</v>
          </cell>
          <cell r="C6" t="str">
            <v>新潟県</v>
          </cell>
          <cell r="D6" t="str">
            <v>京都府</v>
          </cell>
          <cell r="E6" t="str">
            <v>山口県</v>
          </cell>
          <cell r="G6" t="str">
            <v>森</v>
          </cell>
        </row>
        <row r="7">
          <cell r="A7" t="str">
            <v>岩手県</v>
          </cell>
          <cell r="C7" t="str">
            <v>長野県</v>
          </cell>
          <cell r="D7" t="str">
            <v>奈良県</v>
          </cell>
          <cell r="E7" t="str">
            <v>香川県</v>
          </cell>
          <cell r="G7" t="str">
            <v>矢崎</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ブロック第1回"/>
      <sheetName val="Bブロック第1回"/>
      <sheetName val="Cブロック第1回"/>
      <sheetName val="Dブロック第1回"/>
      <sheetName val="Eブロック第1回"/>
      <sheetName val="検索用"/>
      <sheetName val="取下げ"/>
      <sheetName val="更新"/>
      <sheetName val="A集計"/>
      <sheetName val="B集計"/>
      <sheetName val="C集計"/>
      <sheetName val="D集計"/>
      <sheetName val="E集計"/>
      <sheetName val="全体の集計"/>
      <sheetName val="全体の集計その2"/>
      <sheetName val="都道府県"/>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2">
          <cell r="A2" t="str">
            <v>北海道</v>
          </cell>
          <cell r="B2" t="str">
            <v>埼玉県</v>
          </cell>
          <cell r="C2" t="str">
            <v>神奈川県</v>
          </cell>
          <cell r="D2" t="str">
            <v>三重県</v>
          </cell>
          <cell r="E2" t="str">
            <v>鳥取県</v>
          </cell>
        </row>
        <row r="3">
          <cell r="A3" t="str">
            <v>青森県</v>
          </cell>
          <cell r="B3" t="str">
            <v>千葉県</v>
          </cell>
          <cell r="C3" t="str">
            <v>山梨県</v>
          </cell>
          <cell r="D3" t="str">
            <v>福井県</v>
          </cell>
          <cell r="E3" t="str">
            <v>岡山県</v>
          </cell>
        </row>
        <row r="4">
          <cell r="A4" t="str">
            <v>秋田県</v>
          </cell>
          <cell r="B4" t="str">
            <v>東京都</v>
          </cell>
          <cell r="C4" t="str">
            <v>富山県</v>
          </cell>
          <cell r="D4" t="str">
            <v>岐阜県</v>
          </cell>
          <cell r="E4" t="str">
            <v>島根県</v>
          </cell>
        </row>
        <row r="5">
          <cell r="A5" t="str">
            <v>宮城県</v>
          </cell>
          <cell r="C5" t="str">
            <v>石川県</v>
          </cell>
          <cell r="D5" t="str">
            <v>大阪府</v>
          </cell>
          <cell r="E5" t="str">
            <v>広島県</v>
          </cell>
        </row>
        <row r="6">
          <cell r="A6" t="str">
            <v>福島県</v>
          </cell>
          <cell r="C6" t="str">
            <v>新潟県</v>
          </cell>
          <cell r="D6" t="str">
            <v>京都府</v>
          </cell>
          <cell r="E6" t="str">
            <v>山口県</v>
          </cell>
        </row>
        <row r="7">
          <cell r="A7" t="str">
            <v>岩手県</v>
          </cell>
          <cell r="C7" t="str">
            <v>長野県</v>
          </cell>
          <cell r="D7" t="str">
            <v>奈良県</v>
          </cell>
          <cell r="E7" t="str">
            <v>香川県</v>
          </cell>
        </row>
        <row r="8">
          <cell r="A8" t="str">
            <v>山形県</v>
          </cell>
          <cell r="C8" t="str">
            <v>愛知県</v>
          </cell>
          <cell r="D8" t="str">
            <v>兵庫県</v>
          </cell>
          <cell r="E8" t="str">
            <v>愛媛県</v>
          </cell>
        </row>
        <row r="9">
          <cell r="A9" t="str">
            <v>茨城県</v>
          </cell>
          <cell r="C9" t="str">
            <v>静岡県</v>
          </cell>
          <cell r="D9" t="str">
            <v>和歌山県</v>
          </cell>
          <cell r="E9" t="str">
            <v>高知県</v>
          </cell>
        </row>
        <row r="10">
          <cell r="A10" t="str">
            <v>栃木県</v>
          </cell>
          <cell r="D10" t="str">
            <v>滋賀県</v>
          </cell>
          <cell r="E10" t="str">
            <v>徳島県</v>
          </cell>
        </row>
        <row r="11">
          <cell r="A11" t="str">
            <v>群馬県</v>
          </cell>
          <cell r="E11" t="str">
            <v>福岡県</v>
          </cell>
        </row>
        <row r="12">
          <cell r="E12" t="str">
            <v>長崎県</v>
          </cell>
        </row>
        <row r="13">
          <cell r="E13" t="str">
            <v>佐賀県</v>
          </cell>
        </row>
        <row r="14">
          <cell r="E14" t="str">
            <v>熊本県</v>
          </cell>
        </row>
        <row r="15">
          <cell r="E15" t="str">
            <v>鹿児島県</v>
          </cell>
        </row>
        <row r="16">
          <cell r="E16" t="str">
            <v>大分県</v>
          </cell>
        </row>
        <row r="17">
          <cell r="E17" t="str">
            <v>宮崎県</v>
          </cell>
        </row>
        <row r="18">
          <cell r="E18" t="str">
            <v>沖縄県</v>
          </cell>
        </row>
      </sheetData>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tabSelected="1" zoomScaleNormal="100" workbookViewId="0">
      <selection activeCell="E5" sqref="E5:F5"/>
    </sheetView>
  </sheetViews>
  <sheetFormatPr defaultColWidth="12" defaultRowHeight="21.2" customHeight="1"/>
  <cols>
    <col min="1" max="1" width="1.83203125" style="107" customWidth="1"/>
    <col min="2" max="2" width="5" style="128" bestFit="1" customWidth="1"/>
    <col min="3" max="3" width="12.83203125" style="128" customWidth="1"/>
    <col min="4" max="4" width="12.1640625" style="128" bestFit="1" customWidth="1"/>
    <col min="5" max="5" width="11.33203125" style="128" bestFit="1" customWidth="1"/>
    <col min="6" max="6" width="12.1640625" style="128" bestFit="1" customWidth="1"/>
    <col min="7" max="7" width="8" style="107" customWidth="1"/>
    <col min="8" max="9" width="7.83203125" style="107" customWidth="1"/>
    <col min="10" max="11" width="13.1640625" style="107" customWidth="1"/>
    <col min="12" max="13" width="14.83203125" style="107" customWidth="1"/>
    <col min="14" max="14" width="21.33203125" style="107" bestFit="1" customWidth="1"/>
    <col min="15" max="15" width="21.33203125" style="107" customWidth="1"/>
    <col min="16" max="17" width="25.83203125" style="107" customWidth="1"/>
    <col min="18" max="18" width="26.6640625" style="107" customWidth="1"/>
    <col min="19" max="19" width="15" style="107" customWidth="1"/>
    <col min="20" max="20" width="5.83203125" style="107" customWidth="1"/>
    <col min="21" max="21" width="40.1640625" style="107" bestFit="1" customWidth="1"/>
    <col min="22" max="22" width="40.1640625" style="107" customWidth="1"/>
    <col min="23" max="24" width="26.83203125" style="107" customWidth="1"/>
    <col min="25" max="25" width="22" style="107" customWidth="1"/>
    <col min="26" max="26" width="1.83203125" style="107" customWidth="1"/>
    <col min="27" max="28" width="16.6640625" style="107" bestFit="1" customWidth="1"/>
    <col min="29" max="16384" width="12" style="107"/>
  </cols>
  <sheetData>
    <row r="1" spans="1:39" s="102" customFormat="1" ht="15" customHeight="1" thickBot="1">
      <c r="A1" s="83"/>
      <c r="B1" s="84"/>
      <c r="C1" s="84"/>
      <c r="D1" s="84"/>
      <c r="E1" s="84"/>
      <c r="F1" s="84"/>
      <c r="G1" s="83"/>
      <c r="H1" s="83"/>
      <c r="I1" s="83"/>
      <c r="J1" s="83"/>
      <c r="K1" s="83"/>
      <c r="L1" s="83"/>
      <c r="M1" s="83"/>
      <c r="N1" s="83"/>
      <c r="O1" s="83"/>
      <c r="P1" s="83"/>
      <c r="Q1" s="83"/>
      <c r="R1" s="83"/>
      <c r="S1" s="83"/>
      <c r="T1" s="83"/>
      <c r="U1" s="83"/>
      <c r="V1" s="83"/>
      <c r="W1" s="83"/>
      <c r="X1" s="83"/>
      <c r="Y1" s="83"/>
      <c r="Z1" s="85"/>
    </row>
    <row r="2" spans="1:39" s="104" customFormat="1" ht="26.25" customHeight="1" thickBot="1">
      <c r="A2" s="86"/>
      <c r="B2" s="129"/>
      <c r="C2" s="158" t="s">
        <v>4591</v>
      </c>
      <c r="D2" s="159"/>
      <c r="E2" s="159"/>
      <c r="F2" s="159"/>
      <c r="G2" s="160" t="s">
        <v>21</v>
      </c>
      <c r="H2" s="160"/>
      <c r="I2" s="160"/>
      <c r="J2" s="160"/>
      <c r="K2" s="160"/>
      <c r="L2" s="160"/>
      <c r="M2" s="160"/>
      <c r="N2" s="160"/>
      <c r="O2" s="160"/>
      <c r="P2" s="160"/>
      <c r="Q2" s="160"/>
      <c r="R2" s="160"/>
      <c r="S2" s="92"/>
      <c r="T2" s="92"/>
      <c r="U2" s="93"/>
      <c r="V2" s="93"/>
      <c r="W2" s="94"/>
      <c r="X2" s="94"/>
      <c r="Y2" s="94"/>
      <c r="Z2" s="83"/>
      <c r="AA2" s="102"/>
      <c r="AB2" s="103"/>
      <c r="AC2" s="103"/>
      <c r="AD2" s="103"/>
      <c r="AE2" s="103"/>
    </row>
    <row r="3" spans="1:39" s="104" customFormat="1" ht="26.25" customHeight="1">
      <c r="A3" s="86"/>
      <c r="B3" s="131"/>
      <c r="C3" s="159" t="s">
        <v>4592</v>
      </c>
      <c r="D3" s="159"/>
      <c r="E3" s="159"/>
      <c r="F3" s="159"/>
      <c r="G3" s="160"/>
      <c r="H3" s="160"/>
      <c r="I3" s="160"/>
      <c r="J3" s="160"/>
      <c r="K3" s="160"/>
      <c r="L3" s="160"/>
      <c r="M3" s="160"/>
      <c r="N3" s="160"/>
      <c r="O3" s="160"/>
      <c r="P3" s="160"/>
      <c r="Q3" s="160"/>
      <c r="R3" s="160"/>
      <c r="S3" s="86"/>
      <c r="T3" s="86"/>
      <c r="U3" s="91"/>
      <c r="V3" s="91"/>
      <c r="W3" s="83"/>
      <c r="X3" s="83"/>
      <c r="Y3" s="83"/>
      <c r="Z3" s="83"/>
      <c r="AA3" s="102"/>
      <c r="AB3" s="105"/>
      <c r="AC3" s="103"/>
      <c r="AD3" s="103"/>
      <c r="AE3" s="103"/>
    </row>
    <row r="4" spans="1:39" s="104" customFormat="1" ht="5.0999999999999996" customHeight="1" thickBot="1">
      <c r="A4" s="86"/>
      <c r="B4" s="89"/>
      <c r="C4" s="89"/>
      <c r="D4" s="89"/>
      <c r="E4" s="89"/>
      <c r="F4" s="89"/>
      <c r="G4" s="89"/>
      <c r="H4" s="89"/>
      <c r="I4" s="89"/>
      <c r="J4" s="89"/>
      <c r="K4" s="90"/>
      <c r="L4" s="90"/>
      <c r="M4" s="90"/>
      <c r="N4" s="86"/>
      <c r="O4" s="86"/>
      <c r="P4" s="90"/>
      <c r="Q4" s="90"/>
      <c r="R4" s="87"/>
      <c r="S4" s="86"/>
      <c r="T4" s="86"/>
      <c r="U4" s="91"/>
      <c r="V4" s="91"/>
      <c r="W4" s="83"/>
      <c r="X4" s="83"/>
      <c r="Y4" s="83"/>
      <c r="Z4" s="83"/>
      <c r="AA4" s="102"/>
      <c r="AB4" s="105"/>
      <c r="AC4" s="103"/>
      <c r="AD4" s="103"/>
      <c r="AE4" s="103"/>
    </row>
    <row r="5" spans="1:39" s="106" customFormat="1" ht="26.25" customHeight="1" thickBot="1">
      <c r="A5" s="87"/>
      <c r="B5" s="161" t="s">
        <v>12</v>
      </c>
      <c r="C5" s="162"/>
      <c r="D5" s="163"/>
      <c r="E5" s="164"/>
      <c r="F5" s="165"/>
      <c r="G5" s="138" t="s">
        <v>19</v>
      </c>
      <c r="H5" s="139"/>
      <c r="I5" s="140"/>
      <c r="J5" s="141"/>
      <c r="K5" s="142"/>
      <c r="L5" s="142"/>
      <c r="M5" s="143"/>
      <c r="N5" s="10" t="s">
        <v>0</v>
      </c>
      <c r="O5" s="27"/>
      <c r="P5" s="87"/>
      <c r="Q5" s="87"/>
      <c r="R5" s="95"/>
      <c r="S5" s="88"/>
      <c r="T5" s="129"/>
      <c r="U5" s="100" t="s">
        <v>4571</v>
      </c>
      <c r="V5" s="100"/>
      <c r="W5" s="88"/>
      <c r="X5" s="88"/>
      <c r="Y5" s="88"/>
      <c r="Z5" s="101"/>
      <c r="AA5" s="105"/>
      <c r="AB5" s="105"/>
      <c r="AC5" s="105"/>
      <c r="AD5" s="105"/>
      <c r="AE5" s="105"/>
      <c r="AF5" s="105"/>
      <c r="AG5" s="105"/>
      <c r="AH5" s="105"/>
      <c r="AI5" s="105"/>
      <c r="AJ5" s="105"/>
      <c r="AK5" s="105"/>
      <c r="AL5" s="105"/>
      <c r="AM5" s="105"/>
    </row>
    <row r="6" spans="1:39" s="102" customFormat="1" ht="20.100000000000001" customHeight="1">
      <c r="A6" s="83"/>
      <c r="B6" s="84"/>
      <c r="C6" s="84"/>
      <c r="D6" s="84"/>
      <c r="E6" s="84"/>
      <c r="F6" s="84"/>
      <c r="G6" s="84"/>
      <c r="H6" s="84"/>
      <c r="I6" s="84"/>
      <c r="J6" s="84"/>
      <c r="K6" s="84"/>
      <c r="L6" s="84"/>
      <c r="M6" s="98"/>
      <c r="N6" s="84"/>
      <c r="O6" s="84"/>
      <c r="P6" s="84"/>
      <c r="Q6" s="84"/>
      <c r="R6" s="96"/>
      <c r="S6" s="97"/>
      <c r="T6" s="95" t="s">
        <v>4572</v>
      </c>
      <c r="U6" s="99"/>
      <c r="V6" s="99"/>
      <c r="W6" s="97"/>
      <c r="X6" s="97"/>
      <c r="Y6" s="97"/>
      <c r="Z6" s="88"/>
      <c r="AA6" s="107"/>
    </row>
    <row r="7" spans="1:39" s="102" customFormat="1" ht="15" customHeight="1">
      <c r="A7" s="83"/>
      <c r="B7" s="169" t="s">
        <v>8</v>
      </c>
      <c r="C7" s="144" t="s">
        <v>4556</v>
      </c>
      <c r="D7" s="157"/>
      <c r="E7" s="157"/>
      <c r="F7" s="157"/>
      <c r="G7" s="157"/>
      <c r="H7" s="157"/>
      <c r="I7" s="157"/>
      <c r="J7" s="157"/>
      <c r="K7" s="157"/>
      <c r="L7" s="157"/>
      <c r="M7" s="157"/>
      <c r="N7" s="157"/>
      <c r="O7" s="157"/>
      <c r="P7" s="157"/>
      <c r="Q7" s="157"/>
      <c r="R7" s="157"/>
      <c r="S7" s="157"/>
      <c r="T7" s="157"/>
      <c r="U7" s="157"/>
      <c r="V7" s="145"/>
      <c r="W7" s="144" t="s">
        <v>30</v>
      </c>
      <c r="X7" s="145"/>
      <c r="Y7" s="146" t="s">
        <v>1</v>
      </c>
      <c r="Z7" s="83"/>
    </row>
    <row r="8" spans="1:39" s="102" customFormat="1" ht="15" customHeight="1">
      <c r="A8" s="83"/>
      <c r="B8" s="170"/>
      <c r="C8" s="171" t="s">
        <v>31</v>
      </c>
      <c r="D8" s="171"/>
      <c r="E8" s="171"/>
      <c r="F8" s="171"/>
      <c r="G8" s="166" t="s">
        <v>4474</v>
      </c>
      <c r="H8" s="167"/>
      <c r="I8" s="168"/>
      <c r="J8" s="149" t="s">
        <v>2</v>
      </c>
      <c r="K8" s="150" t="s">
        <v>3</v>
      </c>
      <c r="L8" s="152" t="s">
        <v>4651</v>
      </c>
      <c r="M8" s="150" t="s">
        <v>4</v>
      </c>
      <c r="N8" s="144" t="s">
        <v>4553</v>
      </c>
      <c r="O8" s="145"/>
      <c r="P8" s="154" t="s">
        <v>10</v>
      </c>
      <c r="Q8" s="154" t="s">
        <v>11</v>
      </c>
      <c r="R8" s="154" t="s">
        <v>5</v>
      </c>
      <c r="S8" s="154" t="s">
        <v>6</v>
      </c>
      <c r="T8" s="154" t="s">
        <v>7</v>
      </c>
      <c r="U8" s="154"/>
      <c r="V8" s="150" t="s">
        <v>4573</v>
      </c>
      <c r="W8" s="154" t="s">
        <v>29</v>
      </c>
      <c r="X8" s="155" t="s">
        <v>4720</v>
      </c>
      <c r="Y8" s="147"/>
      <c r="Z8" s="83"/>
    </row>
    <row r="9" spans="1:39" s="102" customFormat="1" ht="26.25" customHeight="1">
      <c r="A9" s="83"/>
      <c r="B9" s="170"/>
      <c r="C9" s="17" t="s">
        <v>32</v>
      </c>
      <c r="D9" s="18" t="s">
        <v>170</v>
      </c>
      <c r="E9" s="18" t="s">
        <v>4593</v>
      </c>
      <c r="F9" s="19" t="s">
        <v>4473</v>
      </c>
      <c r="G9" s="20" t="s">
        <v>4475</v>
      </c>
      <c r="H9" s="21" t="s">
        <v>4476</v>
      </c>
      <c r="I9" s="22" t="s">
        <v>4477</v>
      </c>
      <c r="J9" s="149"/>
      <c r="K9" s="151"/>
      <c r="L9" s="153"/>
      <c r="M9" s="151"/>
      <c r="N9" s="28" t="s">
        <v>4554</v>
      </c>
      <c r="O9" s="29" t="s">
        <v>4555</v>
      </c>
      <c r="P9" s="154"/>
      <c r="Q9" s="154"/>
      <c r="R9" s="154"/>
      <c r="S9" s="154"/>
      <c r="T9" s="154"/>
      <c r="U9" s="154"/>
      <c r="V9" s="151"/>
      <c r="W9" s="154"/>
      <c r="X9" s="156"/>
      <c r="Y9" s="148"/>
      <c r="Z9" s="83"/>
    </row>
    <row r="10" spans="1:39" s="127" customFormat="1" ht="21.2" customHeight="1">
      <c r="A10" s="125"/>
      <c r="B10" s="126">
        <v>1</v>
      </c>
      <c r="C10" s="65"/>
      <c r="D10" s="66"/>
      <c r="E10" s="67"/>
      <c r="F10" s="68"/>
      <c r="G10" s="69"/>
      <c r="H10" s="70"/>
      <c r="I10" s="71"/>
      <c r="J10" s="72"/>
      <c r="K10" s="72"/>
      <c r="L10" s="72"/>
      <c r="M10" s="73"/>
      <c r="N10" s="74"/>
      <c r="O10" s="30" t="str">
        <f t="shared" ref="O10:O21" si="0">IF(N10&gt;0,N10/1000,"")</f>
        <v/>
      </c>
      <c r="P10" s="73"/>
      <c r="Q10" s="73"/>
      <c r="R10" s="73"/>
      <c r="S10" s="72"/>
      <c r="T10" s="135"/>
      <c r="U10" s="136"/>
      <c r="V10" s="75"/>
      <c r="W10" s="72"/>
      <c r="X10" s="115"/>
      <c r="Y10" s="8"/>
      <c r="Z10" s="125"/>
    </row>
    <row r="11" spans="1:39" s="102" customFormat="1" ht="21.2" customHeight="1">
      <c r="A11" s="83"/>
      <c r="B11" s="126">
        <v>2</v>
      </c>
      <c r="C11" s="65"/>
      <c r="D11" s="66"/>
      <c r="E11" s="67"/>
      <c r="F11" s="68"/>
      <c r="G11" s="69"/>
      <c r="H11" s="70"/>
      <c r="I11" s="71"/>
      <c r="J11" s="72"/>
      <c r="K11" s="72"/>
      <c r="L11" s="72"/>
      <c r="M11" s="73"/>
      <c r="N11" s="74"/>
      <c r="O11" s="30" t="str">
        <f t="shared" si="0"/>
        <v/>
      </c>
      <c r="P11" s="73"/>
      <c r="Q11" s="73"/>
      <c r="R11" s="73"/>
      <c r="S11" s="72"/>
      <c r="T11" s="135"/>
      <c r="U11" s="136"/>
      <c r="V11" s="75"/>
      <c r="W11" s="72"/>
      <c r="X11" s="115"/>
      <c r="Y11" s="8"/>
      <c r="Z11" s="83"/>
    </row>
    <row r="12" spans="1:39" s="102" customFormat="1" ht="21.2" customHeight="1">
      <c r="A12" s="83"/>
      <c r="B12" s="126">
        <v>3</v>
      </c>
      <c r="C12" s="65"/>
      <c r="D12" s="66"/>
      <c r="E12" s="67"/>
      <c r="F12" s="68"/>
      <c r="G12" s="69"/>
      <c r="H12" s="70"/>
      <c r="I12" s="71"/>
      <c r="J12" s="72"/>
      <c r="K12" s="72"/>
      <c r="L12" s="72"/>
      <c r="M12" s="73"/>
      <c r="N12" s="74"/>
      <c r="O12" s="30" t="str">
        <f t="shared" si="0"/>
        <v/>
      </c>
      <c r="P12" s="73"/>
      <c r="Q12" s="73"/>
      <c r="R12" s="73"/>
      <c r="S12" s="72"/>
      <c r="T12" s="135"/>
      <c r="U12" s="136"/>
      <c r="V12" s="75"/>
      <c r="W12" s="72"/>
      <c r="X12" s="115"/>
      <c r="Y12" s="8"/>
      <c r="Z12" s="83"/>
    </row>
    <row r="13" spans="1:39" s="102" customFormat="1" ht="21.2" customHeight="1">
      <c r="A13" s="83"/>
      <c r="B13" s="126">
        <v>4</v>
      </c>
      <c r="C13" s="65"/>
      <c r="D13" s="66"/>
      <c r="E13" s="67"/>
      <c r="F13" s="68"/>
      <c r="G13" s="69"/>
      <c r="H13" s="70"/>
      <c r="I13" s="71"/>
      <c r="J13" s="72"/>
      <c r="K13" s="72"/>
      <c r="L13" s="72"/>
      <c r="M13" s="73"/>
      <c r="N13" s="74"/>
      <c r="O13" s="30" t="str">
        <f t="shared" si="0"/>
        <v/>
      </c>
      <c r="P13" s="73"/>
      <c r="Q13" s="73"/>
      <c r="R13" s="73"/>
      <c r="S13" s="72"/>
      <c r="T13" s="135"/>
      <c r="U13" s="136"/>
      <c r="V13" s="75"/>
      <c r="W13" s="72"/>
      <c r="X13" s="115"/>
      <c r="Y13" s="8"/>
      <c r="Z13" s="83"/>
    </row>
    <row r="14" spans="1:39" s="102" customFormat="1" ht="21.2" customHeight="1">
      <c r="A14" s="83"/>
      <c r="B14" s="126">
        <v>5</v>
      </c>
      <c r="C14" s="65"/>
      <c r="D14" s="66"/>
      <c r="E14" s="67"/>
      <c r="F14" s="68"/>
      <c r="G14" s="69"/>
      <c r="H14" s="70"/>
      <c r="I14" s="71"/>
      <c r="J14" s="72"/>
      <c r="K14" s="72"/>
      <c r="L14" s="72"/>
      <c r="M14" s="73"/>
      <c r="N14" s="74"/>
      <c r="O14" s="30" t="str">
        <f t="shared" si="0"/>
        <v/>
      </c>
      <c r="P14" s="73"/>
      <c r="Q14" s="73"/>
      <c r="R14" s="73"/>
      <c r="S14" s="72"/>
      <c r="T14" s="135"/>
      <c r="U14" s="136"/>
      <c r="V14" s="75"/>
      <c r="W14" s="72"/>
      <c r="X14" s="115"/>
      <c r="Y14" s="8"/>
      <c r="Z14" s="83"/>
    </row>
    <row r="15" spans="1:39" s="102" customFormat="1" ht="21.2" customHeight="1">
      <c r="A15" s="83"/>
      <c r="B15" s="126">
        <v>6</v>
      </c>
      <c r="C15" s="65"/>
      <c r="D15" s="66"/>
      <c r="E15" s="67"/>
      <c r="F15" s="68"/>
      <c r="G15" s="69"/>
      <c r="H15" s="70"/>
      <c r="I15" s="71"/>
      <c r="J15" s="72"/>
      <c r="K15" s="72"/>
      <c r="L15" s="72"/>
      <c r="M15" s="73"/>
      <c r="N15" s="74"/>
      <c r="O15" s="30" t="str">
        <f t="shared" si="0"/>
        <v/>
      </c>
      <c r="P15" s="73"/>
      <c r="Q15" s="73"/>
      <c r="R15" s="73"/>
      <c r="S15" s="72"/>
      <c r="T15" s="135"/>
      <c r="U15" s="136"/>
      <c r="V15" s="75"/>
      <c r="W15" s="72"/>
      <c r="X15" s="115"/>
      <c r="Y15" s="8"/>
      <c r="Z15" s="83"/>
    </row>
    <row r="16" spans="1:39" s="102" customFormat="1" ht="21.2" customHeight="1">
      <c r="A16" s="83"/>
      <c r="B16" s="126">
        <v>7</v>
      </c>
      <c r="C16" s="65"/>
      <c r="D16" s="66"/>
      <c r="E16" s="67"/>
      <c r="F16" s="68"/>
      <c r="G16" s="69"/>
      <c r="H16" s="70"/>
      <c r="I16" s="71"/>
      <c r="J16" s="72"/>
      <c r="K16" s="72"/>
      <c r="L16" s="72"/>
      <c r="M16" s="73"/>
      <c r="N16" s="74"/>
      <c r="O16" s="30" t="str">
        <f t="shared" si="0"/>
        <v/>
      </c>
      <c r="P16" s="73"/>
      <c r="Q16" s="73"/>
      <c r="R16" s="73"/>
      <c r="S16" s="72"/>
      <c r="T16" s="135"/>
      <c r="U16" s="136"/>
      <c r="V16" s="75"/>
      <c r="W16" s="72"/>
      <c r="X16" s="115"/>
      <c r="Y16" s="8"/>
      <c r="Z16" s="83"/>
    </row>
    <row r="17" spans="1:26" s="102" customFormat="1" ht="21.2" customHeight="1">
      <c r="A17" s="83"/>
      <c r="B17" s="126">
        <v>8</v>
      </c>
      <c r="C17" s="65"/>
      <c r="D17" s="66"/>
      <c r="E17" s="67"/>
      <c r="F17" s="68"/>
      <c r="G17" s="69"/>
      <c r="H17" s="70"/>
      <c r="I17" s="71"/>
      <c r="J17" s="72"/>
      <c r="K17" s="72"/>
      <c r="L17" s="72"/>
      <c r="M17" s="73"/>
      <c r="N17" s="74"/>
      <c r="O17" s="30" t="str">
        <f t="shared" si="0"/>
        <v/>
      </c>
      <c r="P17" s="73"/>
      <c r="Q17" s="73"/>
      <c r="R17" s="73"/>
      <c r="S17" s="72"/>
      <c r="T17" s="135"/>
      <c r="U17" s="136"/>
      <c r="V17" s="75"/>
      <c r="W17" s="72"/>
      <c r="X17" s="115"/>
      <c r="Y17" s="8"/>
      <c r="Z17" s="83"/>
    </row>
    <row r="18" spans="1:26" s="102" customFormat="1" ht="21.2" customHeight="1">
      <c r="A18" s="83"/>
      <c r="B18" s="126">
        <v>9</v>
      </c>
      <c r="C18" s="65"/>
      <c r="D18" s="66"/>
      <c r="E18" s="67"/>
      <c r="F18" s="68"/>
      <c r="G18" s="69"/>
      <c r="H18" s="70"/>
      <c r="I18" s="71"/>
      <c r="J18" s="72"/>
      <c r="K18" s="72"/>
      <c r="L18" s="72"/>
      <c r="M18" s="73"/>
      <c r="N18" s="74"/>
      <c r="O18" s="30" t="str">
        <f t="shared" si="0"/>
        <v/>
      </c>
      <c r="P18" s="73"/>
      <c r="Q18" s="73"/>
      <c r="R18" s="73"/>
      <c r="S18" s="72"/>
      <c r="T18" s="135"/>
      <c r="U18" s="136"/>
      <c r="V18" s="75"/>
      <c r="W18" s="72"/>
      <c r="X18" s="115"/>
      <c r="Y18" s="8"/>
      <c r="Z18" s="83"/>
    </row>
    <row r="19" spans="1:26" s="102" customFormat="1" ht="21.2" customHeight="1">
      <c r="A19" s="83"/>
      <c r="B19" s="126">
        <v>10</v>
      </c>
      <c r="C19" s="65"/>
      <c r="D19" s="66"/>
      <c r="E19" s="67"/>
      <c r="F19" s="68"/>
      <c r="G19" s="69"/>
      <c r="H19" s="70"/>
      <c r="I19" s="71"/>
      <c r="J19" s="72"/>
      <c r="K19" s="72"/>
      <c r="L19" s="72"/>
      <c r="M19" s="73"/>
      <c r="N19" s="74"/>
      <c r="O19" s="30" t="str">
        <f t="shared" si="0"/>
        <v/>
      </c>
      <c r="P19" s="73"/>
      <c r="Q19" s="73"/>
      <c r="R19" s="73"/>
      <c r="S19" s="72"/>
      <c r="T19" s="135"/>
      <c r="U19" s="136"/>
      <c r="V19" s="75"/>
      <c r="W19" s="72"/>
      <c r="X19" s="115"/>
      <c r="Y19" s="8"/>
      <c r="Z19" s="83"/>
    </row>
    <row r="20" spans="1:26" s="102" customFormat="1" ht="21.2" customHeight="1">
      <c r="A20" s="83"/>
      <c r="B20" s="126">
        <v>11</v>
      </c>
      <c r="C20" s="76"/>
      <c r="D20" s="77"/>
      <c r="E20" s="78"/>
      <c r="F20" s="79"/>
      <c r="G20" s="69"/>
      <c r="H20" s="5"/>
      <c r="I20" s="4"/>
      <c r="J20" s="72"/>
      <c r="K20" s="72"/>
      <c r="L20" s="72"/>
      <c r="M20" s="6"/>
      <c r="N20" s="80"/>
      <c r="O20" s="30" t="str">
        <f t="shared" si="0"/>
        <v/>
      </c>
      <c r="P20" s="1"/>
      <c r="Q20" s="9"/>
      <c r="R20" s="1"/>
      <c r="S20" s="72"/>
      <c r="T20" s="135"/>
      <c r="U20" s="136"/>
      <c r="V20" s="75"/>
      <c r="W20" s="114"/>
      <c r="X20" s="116"/>
      <c r="Y20" s="8"/>
      <c r="Z20" s="83"/>
    </row>
    <row r="21" spans="1:26" s="102" customFormat="1" ht="21.2" customHeight="1">
      <c r="A21" s="83"/>
      <c r="B21" s="126">
        <v>12</v>
      </c>
      <c r="C21" s="76"/>
      <c r="D21" s="77"/>
      <c r="E21" s="78"/>
      <c r="F21" s="79"/>
      <c r="G21" s="69"/>
      <c r="H21" s="5"/>
      <c r="I21" s="4"/>
      <c r="J21" s="72"/>
      <c r="K21" s="72"/>
      <c r="L21" s="72"/>
      <c r="M21" s="6"/>
      <c r="N21" s="80"/>
      <c r="O21" s="30" t="str">
        <f t="shared" si="0"/>
        <v/>
      </c>
      <c r="P21" s="1"/>
      <c r="Q21" s="9"/>
      <c r="R21" s="1"/>
      <c r="S21" s="72"/>
      <c r="T21" s="135"/>
      <c r="U21" s="136"/>
      <c r="V21" s="75"/>
      <c r="W21" s="114"/>
      <c r="X21" s="116"/>
      <c r="Y21" s="8"/>
      <c r="Z21" s="83"/>
    </row>
    <row r="22" spans="1:26" s="102" customFormat="1" ht="21.2" customHeight="1">
      <c r="A22" s="83"/>
      <c r="B22" s="126">
        <v>13</v>
      </c>
      <c r="C22" s="76"/>
      <c r="D22" s="77"/>
      <c r="E22" s="78"/>
      <c r="F22" s="79"/>
      <c r="G22" s="69"/>
      <c r="H22" s="5"/>
      <c r="I22" s="4"/>
      <c r="J22" s="72"/>
      <c r="K22" s="72"/>
      <c r="L22" s="72"/>
      <c r="M22" s="6"/>
      <c r="N22" s="80"/>
      <c r="O22" s="30" t="str">
        <f t="shared" ref="O22:O59" si="1">IF(N22&gt;0,N22/1000,"")</f>
        <v/>
      </c>
      <c r="P22" s="1"/>
      <c r="Q22" s="9"/>
      <c r="R22" s="1"/>
      <c r="S22" s="72"/>
      <c r="T22" s="135"/>
      <c r="U22" s="136"/>
      <c r="V22" s="75"/>
      <c r="W22" s="114"/>
      <c r="X22" s="116"/>
      <c r="Y22" s="8"/>
      <c r="Z22" s="83"/>
    </row>
    <row r="23" spans="1:26" s="102" customFormat="1" ht="21.2" customHeight="1">
      <c r="A23" s="83"/>
      <c r="B23" s="126">
        <v>14</v>
      </c>
      <c r="C23" s="76"/>
      <c r="D23" s="77"/>
      <c r="E23" s="78"/>
      <c r="F23" s="79"/>
      <c r="G23" s="69"/>
      <c r="H23" s="5"/>
      <c r="I23" s="4"/>
      <c r="J23" s="72"/>
      <c r="K23" s="72"/>
      <c r="L23" s="72"/>
      <c r="M23" s="6"/>
      <c r="N23" s="80"/>
      <c r="O23" s="30" t="str">
        <f t="shared" si="1"/>
        <v/>
      </c>
      <c r="P23" s="1"/>
      <c r="Q23" s="9"/>
      <c r="R23" s="1"/>
      <c r="S23" s="72"/>
      <c r="T23" s="135"/>
      <c r="U23" s="136"/>
      <c r="V23" s="75"/>
      <c r="W23" s="114"/>
      <c r="X23" s="116"/>
      <c r="Y23" s="8"/>
      <c r="Z23" s="83"/>
    </row>
    <row r="24" spans="1:26" s="102" customFormat="1" ht="21.2" customHeight="1">
      <c r="A24" s="83"/>
      <c r="B24" s="126">
        <v>15</v>
      </c>
      <c r="C24" s="76"/>
      <c r="D24" s="77"/>
      <c r="E24" s="78"/>
      <c r="F24" s="79"/>
      <c r="G24" s="69"/>
      <c r="H24" s="5"/>
      <c r="I24" s="4"/>
      <c r="J24" s="72"/>
      <c r="K24" s="72"/>
      <c r="L24" s="72"/>
      <c r="M24" s="6"/>
      <c r="N24" s="80"/>
      <c r="O24" s="30" t="str">
        <f t="shared" si="1"/>
        <v/>
      </c>
      <c r="P24" s="1"/>
      <c r="Q24" s="9"/>
      <c r="R24" s="1"/>
      <c r="S24" s="72"/>
      <c r="T24" s="135"/>
      <c r="U24" s="136"/>
      <c r="V24" s="75"/>
      <c r="W24" s="114"/>
      <c r="X24" s="116"/>
      <c r="Y24" s="8"/>
      <c r="Z24" s="83"/>
    </row>
    <row r="25" spans="1:26" s="102" customFormat="1" ht="21.2" customHeight="1">
      <c r="A25" s="83"/>
      <c r="B25" s="126">
        <v>16</v>
      </c>
      <c r="C25" s="76"/>
      <c r="D25" s="77"/>
      <c r="E25" s="78"/>
      <c r="F25" s="79"/>
      <c r="G25" s="69"/>
      <c r="H25" s="5"/>
      <c r="I25" s="4"/>
      <c r="J25" s="72"/>
      <c r="K25" s="72"/>
      <c r="L25" s="72"/>
      <c r="M25" s="6"/>
      <c r="N25" s="80"/>
      <c r="O25" s="30" t="str">
        <f t="shared" si="1"/>
        <v/>
      </c>
      <c r="P25" s="1"/>
      <c r="Q25" s="9"/>
      <c r="R25" s="1"/>
      <c r="S25" s="72"/>
      <c r="T25" s="135"/>
      <c r="U25" s="136"/>
      <c r="V25" s="75"/>
      <c r="W25" s="114"/>
      <c r="X25" s="116"/>
      <c r="Y25" s="8"/>
      <c r="Z25" s="83"/>
    </row>
    <row r="26" spans="1:26" s="102" customFormat="1" ht="21.2" customHeight="1">
      <c r="A26" s="83"/>
      <c r="B26" s="126">
        <v>17</v>
      </c>
      <c r="C26" s="76"/>
      <c r="D26" s="77"/>
      <c r="E26" s="78"/>
      <c r="F26" s="79"/>
      <c r="G26" s="69"/>
      <c r="H26" s="5"/>
      <c r="I26" s="4"/>
      <c r="J26" s="72"/>
      <c r="K26" s="72"/>
      <c r="L26" s="72"/>
      <c r="M26" s="6"/>
      <c r="N26" s="80"/>
      <c r="O26" s="30" t="str">
        <f t="shared" si="1"/>
        <v/>
      </c>
      <c r="P26" s="1"/>
      <c r="Q26" s="9"/>
      <c r="R26" s="1"/>
      <c r="S26" s="72"/>
      <c r="T26" s="135"/>
      <c r="U26" s="136"/>
      <c r="V26" s="75"/>
      <c r="W26" s="114"/>
      <c r="X26" s="116"/>
      <c r="Y26" s="8"/>
      <c r="Z26" s="83"/>
    </row>
    <row r="27" spans="1:26" s="102" customFormat="1" ht="21.2" customHeight="1">
      <c r="A27" s="83"/>
      <c r="B27" s="126">
        <v>18</v>
      </c>
      <c r="C27" s="76"/>
      <c r="D27" s="77"/>
      <c r="E27" s="78"/>
      <c r="F27" s="79"/>
      <c r="G27" s="69"/>
      <c r="H27" s="5"/>
      <c r="I27" s="4"/>
      <c r="J27" s="72"/>
      <c r="K27" s="72"/>
      <c r="L27" s="72"/>
      <c r="M27" s="6"/>
      <c r="N27" s="80"/>
      <c r="O27" s="30" t="str">
        <f t="shared" si="1"/>
        <v/>
      </c>
      <c r="P27" s="1"/>
      <c r="Q27" s="9"/>
      <c r="R27" s="1"/>
      <c r="S27" s="72"/>
      <c r="T27" s="135"/>
      <c r="U27" s="136"/>
      <c r="V27" s="75"/>
      <c r="W27" s="114"/>
      <c r="X27" s="116"/>
      <c r="Y27" s="8"/>
      <c r="Z27" s="83"/>
    </row>
    <row r="28" spans="1:26" s="102" customFormat="1" ht="21.2" customHeight="1">
      <c r="A28" s="83"/>
      <c r="B28" s="126">
        <v>19</v>
      </c>
      <c r="C28" s="76"/>
      <c r="D28" s="77"/>
      <c r="E28" s="78"/>
      <c r="F28" s="79"/>
      <c r="G28" s="69"/>
      <c r="H28" s="5"/>
      <c r="I28" s="4"/>
      <c r="J28" s="72"/>
      <c r="K28" s="72"/>
      <c r="L28" s="72"/>
      <c r="M28" s="6"/>
      <c r="N28" s="80"/>
      <c r="O28" s="30" t="str">
        <f t="shared" si="1"/>
        <v/>
      </c>
      <c r="P28" s="1"/>
      <c r="Q28" s="9"/>
      <c r="R28" s="1"/>
      <c r="S28" s="72"/>
      <c r="T28" s="135"/>
      <c r="U28" s="136"/>
      <c r="V28" s="75"/>
      <c r="W28" s="114"/>
      <c r="X28" s="116"/>
      <c r="Y28" s="8"/>
      <c r="Z28" s="83"/>
    </row>
    <row r="29" spans="1:26" s="102" customFormat="1" ht="21.2" customHeight="1">
      <c r="A29" s="83"/>
      <c r="B29" s="126">
        <v>20</v>
      </c>
      <c r="C29" s="76"/>
      <c r="D29" s="77"/>
      <c r="E29" s="78"/>
      <c r="F29" s="79"/>
      <c r="G29" s="69"/>
      <c r="H29" s="5"/>
      <c r="I29" s="4"/>
      <c r="J29" s="72"/>
      <c r="K29" s="72"/>
      <c r="L29" s="72"/>
      <c r="M29" s="6"/>
      <c r="N29" s="80"/>
      <c r="O29" s="30" t="str">
        <f t="shared" si="1"/>
        <v/>
      </c>
      <c r="P29" s="1"/>
      <c r="Q29" s="9"/>
      <c r="R29" s="1"/>
      <c r="S29" s="72"/>
      <c r="T29" s="135"/>
      <c r="U29" s="136"/>
      <c r="V29" s="75"/>
      <c r="W29" s="114"/>
      <c r="X29" s="116"/>
      <c r="Y29" s="8"/>
      <c r="Z29" s="83"/>
    </row>
    <row r="30" spans="1:26" s="102" customFormat="1" ht="21.2" customHeight="1">
      <c r="A30" s="83"/>
      <c r="B30" s="126">
        <v>21</v>
      </c>
      <c r="C30" s="76"/>
      <c r="D30" s="77"/>
      <c r="E30" s="78"/>
      <c r="F30" s="79"/>
      <c r="G30" s="69"/>
      <c r="H30" s="5"/>
      <c r="I30" s="4"/>
      <c r="J30" s="72"/>
      <c r="K30" s="72"/>
      <c r="L30" s="72"/>
      <c r="M30" s="6"/>
      <c r="N30" s="80"/>
      <c r="O30" s="30" t="str">
        <f t="shared" si="1"/>
        <v/>
      </c>
      <c r="P30" s="1"/>
      <c r="Q30" s="9"/>
      <c r="R30" s="1"/>
      <c r="S30" s="72"/>
      <c r="T30" s="135"/>
      <c r="U30" s="136"/>
      <c r="V30" s="75"/>
      <c r="W30" s="114"/>
      <c r="X30" s="116"/>
      <c r="Y30" s="8"/>
      <c r="Z30" s="83"/>
    </row>
    <row r="31" spans="1:26" s="102" customFormat="1" ht="21.2" customHeight="1">
      <c r="A31" s="83"/>
      <c r="B31" s="126">
        <v>22</v>
      </c>
      <c r="C31" s="76"/>
      <c r="D31" s="77"/>
      <c r="E31" s="78"/>
      <c r="F31" s="79"/>
      <c r="G31" s="69"/>
      <c r="H31" s="5"/>
      <c r="I31" s="4"/>
      <c r="J31" s="72"/>
      <c r="K31" s="72"/>
      <c r="L31" s="72"/>
      <c r="M31" s="6"/>
      <c r="N31" s="80"/>
      <c r="O31" s="30" t="str">
        <f t="shared" si="1"/>
        <v/>
      </c>
      <c r="P31" s="1"/>
      <c r="Q31" s="9"/>
      <c r="R31" s="1"/>
      <c r="S31" s="72"/>
      <c r="T31" s="135"/>
      <c r="U31" s="136"/>
      <c r="V31" s="75"/>
      <c r="W31" s="114"/>
      <c r="X31" s="116"/>
      <c r="Y31" s="8"/>
      <c r="Z31" s="83"/>
    </row>
    <row r="32" spans="1:26" s="102" customFormat="1" ht="21.2" customHeight="1">
      <c r="A32" s="83"/>
      <c r="B32" s="126">
        <v>23</v>
      </c>
      <c r="C32" s="76"/>
      <c r="D32" s="77"/>
      <c r="E32" s="78"/>
      <c r="F32" s="79"/>
      <c r="G32" s="69"/>
      <c r="H32" s="5"/>
      <c r="I32" s="4"/>
      <c r="J32" s="72"/>
      <c r="K32" s="72"/>
      <c r="L32" s="72"/>
      <c r="M32" s="6"/>
      <c r="N32" s="80"/>
      <c r="O32" s="30" t="str">
        <f t="shared" si="1"/>
        <v/>
      </c>
      <c r="P32" s="1"/>
      <c r="Q32" s="9"/>
      <c r="R32" s="1"/>
      <c r="S32" s="72"/>
      <c r="T32" s="135"/>
      <c r="U32" s="136"/>
      <c r="V32" s="75"/>
      <c r="W32" s="114"/>
      <c r="X32" s="116"/>
      <c r="Y32" s="8"/>
      <c r="Z32" s="137"/>
    </row>
    <row r="33" spans="1:26" s="102" customFormat="1" ht="21.2" customHeight="1">
      <c r="A33" s="83"/>
      <c r="B33" s="126">
        <v>24</v>
      </c>
      <c r="C33" s="76"/>
      <c r="D33" s="77"/>
      <c r="E33" s="78"/>
      <c r="F33" s="79"/>
      <c r="G33" s="69"/>
      <c r="H33" s="5"/>
      <c r="I33" s="4"/>
      <c r="J33" s="72"/>
      <c r="K33" s="72"/>
      <c r="L33" s="72"/>
      <c r="M33" s="6"/>
      <c r="N33" s="80"/>
      <c r="O33" s="30" t="str">
        <f t="shared" si="1"/>
        <v/>
      </c>
      <c r="P33" s="1"/>
      <c r="Q33" s="9"/>
      <c r="R33" s="1"/>
      <c r="S33" s="72"/>
      <c r="T33" s="135"/>
      <c r="U33" s="136"/>
      <c r="V33" s="75"/>
      <c r="W33" s="114"/>
      <c r="X33" s="116"/>
      <c r="Y33" s="8"/>
      <c r="Z33" s="137"/>
    </row>
    <row r="34" spans="1:26" s="102" customFormat="1" ht="21.2" customHeight="1">
      <c r="A34" s="83"/>
      <c r="B34" s="126">
        <v>25</v>
      </c>
      <c r="C34" s="76"/>
      <c r="D34" s="77"/>
      <c r="E34" s="78"/>
      <c r="F34" s="79"/>
      <c r="G34" s="69"/>
      <c r="H34" s="5"/>
      <c r="I34" s="4"/>
      <c r="J34" s="72"/>
      <c r="K34" s="72"/>
      <c r="L34" s="72"/>
      <c r="M34" s="6"/>
      <c r="N34" s="80"/>
      <c r="O34" s="30" t="str">
        <f t="shared" si="1"/>
        <v/>
      </c>
      <c r="P34" s="1"/>
      <c r="Q34" s="9"/>
      <c r="R34" s="1"/>
      <c r="S34" s="72"/>
      <c r="T34" s="135"/>
      <c r="U34" s="136"/>
      <c r="V34" s="75"/>
      <c r="W34" s="114"/>
      <c r="X34" s="116"/>
      <c r="Y34" s="8"/>
      <c r="Z34" s="137"/>
    </row>
    <row r="35" spans="1:26" s="102" customFormat="1" ht="21.2" customHeight="1">
      <c r="A35" s="83"/>
      <c r="B35" s="126">
        <v>26</v>
      </c>
      <c r="C35" s="76"/>
      <c r="D35" s="77"/>
      <c r="E35" s="78"/>
      <c r="F35" s="79"/>
      <c r="G35" s="69"/>
      <c r="H35" s="5"/>
      <c r="I35" s="4"/>
      <c r="J35" s="72"/>
      <c r="K35" s="72"/>
      <c r="L35" s="72"/>
      <c r="M35" s="6"/>
      <c r="N35" s="80"/>
      <c r="O35" s="30" t="str">
        <f t="shared" si="1"/>
        <v/>
      </c>
      <c r="P35" s="1"/>
      <c r="Q35" s="9"/>
      <c r="R35" s="1"/>
      <c r="S35" s="72"/>
      <c r="T35" s="135"/>
      <c r="U35" s="136"/>
      <c r="V35" s="75"/>
      <c r="W35" s="114"/>
      <c r="X35" s="116"/>
      <c r="Y35" s="8"/>
      <c r="Z35" s="137"/>
    </row>
    <row r="36" spans="1:26" s="102" customFormat="1" ht="21.2" customHeight="1">
      <c r="A36" s="83"/>
      <c r="B36" s="126">
        <v>27</v>
      </c>
      <c r="C36" s="76"/>
      <c r="D36" s="77"/>
      <c r="E36" s="78"/>
      <c r="F36" s="79"/>
      <c r="G36" s="69"/>
      <c r="H36" s="5"/>
      <c r="I36" s="4"/>
      <c r="J36" s="72"/>
      <c r="K36" s="72"/>
      <c r="L36" s="72"/>
      <c r="M36" s="6"/>
      <c r="N36" s="80"/>
      <c r="O36" s="30" t="str">
        <f t="shared" si="1"/>
        <v/>
      </c>
      <c r="P36" s="1"/>
      <c r="Q36" s="9"/>
      <c r="R36" s="1"/>
      <c r="S36" s="72"/>
      <c r="T36" s="135"/>
      <c r="U36" s="136"/>
      <c r="V36" s="75"/>
      <c r="W36" s="114"/>
      <c r="X36" s="116"/>
      <c r="Y36" s="8"/>
      <c r="Z36" s="137"/>
    </row>
    <row r="37" spans="1:26" s="102" customFormat="1" ht="21.2" customHeight="1">
      <c r="A37" s="83"/>
      <c r="B37" s="126">
        <v>28</v>
      </c>
      <c r="C37" s="76"/>
      <c r="D37" s="77"/>
      <c r="E37" s="78"/>
      <c r="F37" s="79"/>
      <c r="G37" s="69"/>
      <c r="H37" s="5"/>
      <c r="I37" s="4"/>
      <c r="J37" s="72"/>
      <c r="K37" s="72"/>
      <c r="L37" s="72"/>
      <c r="M37" s="6"/>
      <c r="N37" s="80"/>
      <c r="O37" s="30" t="str">
        <f t="shared" si="1"/>
        <v/>
      </c>
      <c r="P37" s="1"/>
      <c r="Q37" s="9"/>
      <c r="R37" s="1"/>
      <c r="S37" s="72"/>
      <c r="T37" s="135"/>
      <c r="U37" s="136"/>
      <c r="V37" s="75"/>
      <c r="W37" s="114"/>
      <c r="X37" s="116"/>
      <c r="Y37" s="8"/>
      <c r="Z37" s="137"/>
    </row>
    <row r="38" spans="1:26" s="102" customFormat="1" ht="21.2" customHeight="1">
      <c r="A38" s="83"/>
      <c r="B38" s="126">
        <v>29</v>
      </c>
      <c r="C38" s="76"/>
      <c r="D38" s="77"/>
      <c r="E38" s="78"/>
      <c r="F38" s="79"/>
      <c r="G38" s="69"/>
      <c r="H38" s="5"/>
      <c r="I38" s="4"/>
      <c r="J38" s="72"/>
      <c r="K38" s="72"/>
      <c r="L38" s="72"/>
      <c r="M38" s="6"/>
      <c r="N38" s="80"/>
      <c r="O38" s="30" t="str">
        <f t="shared" si="1"/>
        <v/>
      </c>
      <c r="P38" s="1"/>
      <c r="Q38" s="9"/>
      <c r="R38" s="1"/>
      <c r="S38" s="72"/>
      <c r="T38" s="135"/>
      <c r="U38" s="136"/>
      <c r="V38" s="75"/>
      <c r="W38" s="114"/>
      <c r="X38" s="116"/>
      <c r="Y38" s="8"/>
      <c r="Z38" s="137"/>
    </row>
    <row r="39" spans="1:26" s="102" customFormat="1" ht="21.2" customHeight="1">
      <c r="A39" s="83"/>
      <c r="B39" s="126">
        <v>30</v>
      </c>
      <c r="C39" s="76"/>
      <c r="D39" s="77"/>
      <c r="E39" s="78"/>
      <c r="F39" s="79"/>
      <c r="G39" s="69"/>
      <c r="H39" s="5"/>
      <c r="I39" s="4"/>
      <c r="J39" s="72"/>
      <c r="K39" s="72"/>
      <c r="L39" s="72"/>
      <c r="M39" s="6"/>
      <c r="N39" s="80"/>
      <c r="O39" s="30" t="str">
        <f t="shared" si="1"/>
        <v/>
      </c>
      <c r="P39" s="1"/>
      <c r="Q39" s="9"/>
      <c r="R39" s="1"/>
      <c r="S39" s="72"/>
      <c r="T39" s="135"/>
      <c r="U39" s="136"/>
      <c r="V39" s="75"/>
      <c r="W39" s="114"/>
      <c r="X39" s="116"/>
      <c r="Y39" s="8"/>
      <c r="Z39" s="137"/>
    </row>
    <row r="40" spans="1:26" s="102" customFormat="1" ht="21.2" customHeight="1">
      <c r="A40" s="83"/>
      <c r="B40" s="126">
        <v>31</v>
      </c>
      <c r="C40" s="76"/>
      <c r="D40" s="77"/>
      <c r="E40" s="78"/>
      <c r="F40" s="79"/>
      <c r="G40" s="69"/>
      <c r="H40" s="5"/>
      <c r="I40" s="4"/>
      <c r="J40" s="72"/>
      <c r="K40" s="72"/>
      <c r="L40" s="72"/>
      <c r="M40" s="6"/>
      <c r="N40" s="80"/>
      <c r="O40" s="30" t="str">
        <f t="shared" si="1"/>
        <v/>
      </c>
      <c r="P40" s="1"/>
      <c r="Q40" s="9"/>
      <c r="R40" s="1"/>
      <c r="S40" s="72"/>
      <c r="T40" s="135"/>
      <c r="U40" s="136"/>
      <c r="V40" s="75"/>
      <c r="W40" s="114"/>
      <c r="X40" s="116"/>
      <c r="Y40" s="8"/>
      <c r="Z40" s="83"/>
    </row>
    <row r="41" spans="1:26" s="102" customFormat="1" ht="21.2" customHeight="1">
      <c r="A41" s="83"/>
      <c r="B41" s="126">
        <v>32</v>
      </c>
      <c r="C41" s="76"/>
      <c r="D41" s="77"/>
      <c r="E41" s="78"/>
      <c r="F41" s="79"/>
      <c r="G41" s="69"/>
      <c r="H41" s="5"/>
      <c r="I41" s="4"/>
      <c r="J41" s="72"/>
      <c r="K41" s="72"/>
      <c r="L41" s="72"/>
      <c r="M41" s="6"/>
      <c r="N41" s="80"/>
      <c r="O41" s="30" t="str">
        <f t="shared" si="1"/>
        <v/>
      </c>
      <c r="P41" s="1"/>
      <c r="Q41" s="9"/>
      <c r="R41" s="1"/>
      <c r="S41" s="72"/>
      <c r="T41" s="135"/>
      <c r="U41" s="136"/>
      <c r="V41" s="75"/>
      <c r="W41" s="114"/>
      <c r="X41" s="116"/>
      <c r="Y41" s="8"/>
      <c r="Z41" s="83"/>
    </row>
    <row r="42" spans="1:26" s="102" customFormat="1" ht="21.2" customHeight="1">
      <c r="A42" s="83"/>
      <c r="B42" s="126">
        <v>33</v>
      </c>
      <c r="C42" s="76"/>
      <c r="D42" s="77"/>
      <c r="E42" s="78"/>
      <c r="F42" s="79"/>
      <c r="G42" s="69"/>
      <c r="H42" s="5"/>
      <c r="I42" s="4"/>
      <c r="J42" s="72"/>
      <c r="K42" s="72"/>
      <c r="L42" s="72"/>
      <c r="M42" s="6"/>
      <c r="N42" s="80"/>
      <c r="O42" s="30" t="str">
        <f t="shared" si="1"/>
        <v/>
      </c>
      <c r="P42" s="1"/>
      <c r="Q42" s="9"/>
      <c r="R42" s="1"/>
      <c r="S42" s="72"/>
      <c r="T42" s="135"/>
      <c r="U42" s="136"/>
      <c r="V42" s="75"/>
      <c r="W42" s="114"/>
      <c r="X42" s="116"/>
      <c r="Y42" s="8"/>
      <c r="Z42" s="83"/>
    </row>
    <row r="43" spans="1:26" s="102" customFormat="1" ht="21.2" customHeight="1">
      <c r="A43" s="83"/>
      <c r="B43" s="126">
        <v>34</v>
      </c>
      <c r="C43" s="76"/>
      <c r="D43" s="77"/>
      <c r="E43" s="78"/>
      <c r="F43" s="79"/>
      <c r="G43" s="69"/>
      <c r="H43" s="5"/>
      <c r="I43" s="4"/>
      <c r="J43" s="72"/>
      <c r="K43" s="72"/>
      <c r="L43" s="72"/>
      <c r="M43" s="6"/>
      <c r="N43" s="80"/>
      <c r="O43" s="30" t="str">
        <f t="shared" si="1"/>
        <v/>
      </c>
      <c r="P43" s="1"/>
      <c r="Q43" s="9"/>
      <c r="R43" s="1"/>
      <c r="S43" s="72"/>
      <c r="T43" s="135"/>
      <c r="U43" s="136"/>
      <c r="V43" s="75"/>
      <c r="W43" s="114"/>
      <c r="X43" s="116"/>
      <c r="Y43" s="8"/>
      <c r="Z43" s="83"/>
    </row>
    <row r="44" spans="1:26" s="102" customFormat="1" ht="21.2" customHeight="1">
      <c r="A44" s="83"/>
      <c r="B44" s="126">
        <v>35</v>
      </c>
      <c r="C44" s="76"/>
      <c r="D44" s="77"/>
      <c r="E44" s="78"/>
      <c r="F44" s="79"/>
      <c r="G44" s="69"/>
      <c r="H44" s="5"/>
      <c r="I44" s="4"/>
      <c r="J44" s="72"/>
      <c r="K44" s="72"/>
      <c r="L44" s="72"/>
      <c r="M44" s="6"/>
      <c r="N44" s="80"/>
      <c r="O44" s="30" t="str">
        <f t="shared" si="1"/>
        <v/>
      </c>
      <c r="P44" s="1"/>
      <c r="Q44" s="9"/>
      <c r="R44" s="1"/>
      <c r="S44" s="72"/>
      <c r="T44" s="135"/>
      <c r="U44" s="136"/>
      <c r="V44" s="75"/>
      <c r="W44" s="114"/>
      <c r="X44" s="116"/>
      <c r="Y44" s="8"/>
      <c r="Z44" s="83"/>
    </row>
    <row r="45" spans="1:26" s="102" customFormat="1" ht="21.2" customHeight="1">
      <c r="A45" s="83"/>
      <c r="B45" s="126">
        <v>36</v>
      </c>
      <c r="C45" s="76"/>
      <c r="D45" s="77"/>
      <c r="E45" s="78"/>
      <c r="F45" s="79"/>
      <c r="G45" s="69"/>
      <c r="H45" s="5"/>
      <c r="I45" s="4"/>
      <c r="J45" s="72"/>
      <c r="K45" s="72"/>
      <c r="L45" s="72"/>
      <c r="M45" s="6"/>
      <c r="N45" s="80"/>
      <c r="O45" s="30" t="str">
        <f t="shared" si="1"/>
        <v/>
      </c>
      <c r="P45" s="1"/>
      <c r="Q45" s="9"/>
      <c r="R45" s="1"/>
      <c r="S45" s="72"/>
      <c r="T45" s="135"/>
      <c r="U45" s="136"/>
      <c r="V45" s="75"/>
      <c r="W45" s="114"/>
      <c r="X45" s="116"/>
      <c r="Y45" s="8"/>
      <c r="Z45" s="83"/>
    </row>
    <row r="46" spans="1:26" s="102" customFormat="1" ht="21.2" customHeight="1">
      <c r="A46" s="83"/>
      <c r="B46" s="126">
        <v>37</v>
      </c>
      <c r="C46" s="76"/>
      <c r="D46" s="77"/>
      <c r="E46" s="78"/>
      <c r="F46" s="79"/>
      <c r="G46" s="69"/>
      <c r="H46" s="5"/>
      <c r="I46" s="4"/>
      <c r="J46" s="72"/>
      <c r="K46" s="72"/>
      <c r="L46" s="72"/>
      <c r="M46" s="6"/>
      <c r="N46" s="80"/>
      <c r="O46" s="30" t="str">
        <f t="shared" si="1"/>
        <v/>
      </c>
      <c r="P46" s="1"/>
      <c r="Q46" s="9"/>
      <c r="R46" s="1"/>
      <c r="S46" s="72"/>
      <c r="T46" s="135"/>
      <c r="U46" s="136"/>
      <c r="V46" s="75"/>
      <c r="W46" s="114"/>
      <c r="X46" s="116"/>
      <c r="Y46" s="8"/>
      <c r="Z46" s="83"/>
    </row>
    <row r="47" spans="1:26" s="102" customFormat="1" ht="21.2" customHeight="1">
      <c r="A47" s="83"/>
      <c r="B47" s="126">
        <v>38</v>
      </c>
      <c r="C47" s="76"/>
      <c r="D47" s="77"/>
      <c r="E47" s="78"/>
      <c r="F47" s="79"/>
      <c r="G47" s="69"/>
      <c r="H47" s="5"/>
      <c r="I47" s="4"/>
      <c r="J47" s="72"/>
      <c r="K47" s="72"/>
      <c r="L47" s="72"/>
      <c r="M47" s="6"/>
      <c r="N47" s="80"/>
      <c r="O47" s="30" t="str">
        <f t="shared" si="1"/>
        <v/>
      </c>
      <c r="P47" s="1"/>
      <c r="Q47" s="9"/>
      <c r="R47" s="1"/>
      <c r="S47" s="72"/>
      <c r="T47" s="135"/>
      <c r="U47" s="136"/>
      <c r="V47" s="75"/>
      <c r="W47" s="114"/>
      <c r="X47" s="116"/>
      <c r="Y47" s="8"/>
      <c r="Z47" s="83"/>
    </row>
    <row r="48" spans="1:26" s="102" customFormat="1" ht="21.2" customHeight="1">
      <c r="A48" s="83"/>
      <c r="B48" s="126">
        <v>39</v>
      </c>
      <c r="C48" s="76"/>
      <c r="D48" s="77"/>
      <c r="E48" s="78"/>
      <c r="F48" s="79"/>
      <c r="G48" s="69"/>
      <c r="H48" s="5"/>
      <c r="I48" s="4"/>
      <c r="J48" s="72"/>
      <c r="K48" s="72"/>
      <c r="L48" s="72"/>
      <c r="M48" s="6"/>
      <c r="N48" s="80"/>
      <c r="O48" s="30" t="str">
        <f t="shared" si="1"/>
        <v/>
      </c>
      <c r="P48" s="1"/>
      <c r="Q48" s="9"/>
      <c r="R48" s="1"/>
      <c r="S48" s="72"/>
      <c r="T48" s="135"/>
      <c r="U48" s="136"/>
      <c r="V48" s="75"/>
      <c r="W48" s="114"/>
      <c r="X48" s="116"/>
      <c r="Y48" s="8"/>
      <c r="Z48" s="83"/>
    </row>
    <row r="49" spans="1:26" s="102" customFormat="1" ht="21.2" customHeight="1">
      <c r="A49" s="83"/>
      <c r="B49" s="126">
        <v>40</v>
      </c>
      <c r="C49" s="65"/>
      <c r="D49" s="66"/>
      <c r="E49" s="67"/>
      <c r="F49" s="68"/>
      <c r="G49" s="69"/>
      <c r="H49" s="5"/>
      <c r="I49" s="4"/>
      <c r="J49" s="81"/>
      <c r="K49" s="81"/>
      <c r="L49" s="81"/>
      <c r="M49" s="7"/>
      <c r="N49" s="82"/>
      <c r="O49" s="30" t="str">
        <f t="shared" si="1"/>
        <v/>
      </c>
      <c r="P49" s="2"/>
      <c r="Q49" s="9"/>
      <c r="R49" s="1"/>
      <c r="S49" s="72"/>
      <c r="T49" s="135"/>
      <c r="U49" s="136"/>
      <c r="V49" s="75"/>
      <c r="W49" s="114"/>
      <c r="X49" s="116"/>
      <c r="Y49" s="8"/>
      <c r="Z49" s="83"/>
    </row>
    <row r="50" spans="1:26" ht="21.2" customHeight="1">
      <c r="A50" s="88"/>
      <c r="B50" s="126">
        <v>41</v>
      </c>
      <c r="C50" s="65"/>
      <c r="D50" s="66"/>
      <c r="E50" s="67"/>
      <c r="F50" s="68"/>
      <c r="G50" s="69"/>
      <c r="H50" s="5"/>
      <c r="I50" s="4"/>
      <c r="J50" s="81"/>
      <c r="K50" s="81"/>
      <c r="L50" s="81"/>
      <c r="M50" s="7"/>
      <c r="N50" s="82"/>
      <c r="O50" s="30" t="str">
        <f t="shared" si="1"/>
        <v/>
      </c>
      <c r="P50" s="2"/>
      <c r="Q50" s="9"/>
      <c r="R50" s="1"/>
      <c r="S50" s="72"/>
      <c r="T50" s="135"/>
      <c r="U50" s="136"/>
      <c r="V50" s="75"/>
      <c r="W50" s="114"/>
      <c r="X50" s="116"/>
      <c r="Y50" s="8"/>
      <c r="Z50" s="88"/>
    </row>
    <row r="51" spans="1:26" ht="21.2" customHeight="1">
      <c r="A51" s="88"/>
      <c r="B51" s="126">
        <v>42</v>
      </c>
      <c r="C51" s="65"/>
      <c r="D51" s="66"/>
      <c r="E51" s="67"/>
      <c r="F51" s="68"/>
      <c r="G51" s="69"/>
      <c r="H51" s="5"/>
      <c r="I51" s="4"/>
      <c r="J51" s="81"/>
      <c r="K51" s="81"/>
      <c r="L51" s="81"/>
      <c r="M51" s="7"/>
      <c r="N51" s="82"/>
      <c r="O51" s="30" t="str">
        <f t="shared" si="1"/>
        <v/>
      </c>
      <c r="P51" s="2"/>
      <c r="Q51" s="9"/>
      <c r="R51" s="1"/>
      <c r="S51" s="72"/>
      <c r="T51" s="135"/>
      <c r="U51" s="136"/>
      <c r="V51" s="75"/>
      <c r="W51" s="114"/>
      <c r="X51" s="116"/>
      <c r="Y51" s="8"/>
      <c r="Z51" s="88"/>
    </row>
    <row r="52" spans="1:26" ht="21.2" customHeight="1">
      <c r="A52" s="88"/>
      <c r="B52" s="126">
        <v>43</v>
      </c>
      <c r="C52" s="65"/>
      <c r="D52" s="66"/>
      <c r="E52" s="67"/>
      <c r="F52" s="68"/>
      <c r="G52" s="69"/>
      <c r="H52" s="5"/>
      <c r="I52" s="4"/>
      <c r="J52" s="81"/>
      <c r="K52" s="81"/>
      <c r="L52" s="81"/>
      <c r="M52" s="7"/>
      <c r="N52" s="82"/>
      <c r="O52" s="30" t="str">
        <f t="shared" si="1"/>
        <v/>
      </c>
      <c r="P52" s="2"/>
      <c r="Q52" s="9"/>
      <c r="R52" s="1"/>
      <c r="S52" s="72"/>
      <c r="T52" s="135"/>
      <c r="U52" s="136"/>
      <c r="V52" s="75"/>
      <c r="W52" s="114"/>
      <c r="X52" s="116"/>
      <c r="Y52" s="8"/>
      <c r="Z52" s="88"/>
    </row>
    <row r="53" spans="1:26" ht="21.2" customHeight="1">
      <c r="A53" s="88"/>
      <c r="B53" s="126">
        <v>44</v>
      </c>
      <c r="C53" s="65"/>
      <c r="D53" s="66"/>
      <c r="E53" s="67"/>
      <c r="F53" s="68"/>
      <c r="G53" s="69"/>
      <c r="H53" s="5"/>
      <c r="I53" s="4"/>
      <c r="J53" s="81"/>
      <c r="K53" s="81"/>
      <c r="L53" s="81"/>
      <c r="M53" s="7"/>
      <c r="N53" s="82"/>
      <c r="O53" s="30" t="str">
        <f t="shared" si="1"/>
        <v/>
      </c>
      <c r="P53" s="2"/>
      <c r="Q53" s="9"/>
      <c r="R53" s="1"/>
      <c r="S53" s="72"/>
      <c r="T53" s="135"/>
      <c r="U53" s="136"/>
      <c r="V53" s="75"/>
      <c r="W53" s="114"/>
      <c r="X53" s="116"/>
      <c r="Y53" s="8"/>
      <c r="Z53" s="88"/>
    </row>
    <row r="54" spans="1:26" ht="21.2" customHeight="1">
      <c r="A54" s="88"/>
      <c r="B54" s="126">
        <v>45</v>
      </c>
      <c r="C54" s="65"/>
      <c r="D54" s="66"/>
      <c r="E54" s="67"/>
      <c r="F54" s="68"/>
      <c r="G54" s="69"/>
      <c r="H54" s="5"/>
      <c r="I54" s="4"/>
      <c r="J54" s="81"/>
      <c r="K54" s="81"/>
      <c r="L54" s="81"/>
      <c r="M54" s="7"/>
      <c r="N54" s="82"/>
      <c r="O54" s="30" t="str">
        <f t="shared" si="1"/>
        <v/>
      </c>
      <c r="P54" s="2"/>
      <c r="Q54" s="9"/>
      <c r="R54" s="1"/>
      <c r="S54" s="72"/>
      <c r="T54" s="135"/>
      <c r="U54" s="136"/>
      <c r="V54" s="75"/>
      <c r="W54" s="114"/>
      <c r="X54" s="116"/>
      <c r="Y54" s="8"/>
      <c r="Z54" s="88"/>
    </row>
    <row r="55" spans="1:26" ht="21.2" customHeight="1">
      <c r="A55" s="88"/>
      <c r="B55" s="126">
        <v>46</v>
      </c>
      <c r="C55" s="65"/>
      <c r="D55" s="66"/>
      <c r="E55" s="67"/>
      <c r="F55" s="68"/>
      <c r="G55" s="69"/>
      <c r="H55" s="5"/>
      <c r="I55" s="4"/>
      <c r="J55" s="81"/>
      <c r="K55" s="81"/>
      <c r="L55" s="81"/>
      <c r="M55" s="7"/>
      <c r="N55" s="82"/>
      <c r="O55" s="30" t="str">
        <f t="shared" si="1"/>
        <v/>
      </c>
      <c r="P55" s="2"/>
      <c r="Q55" s="9"/>
      <c r="R55" s="1"/>
      <c r="S55" s="72"/>
      <c r="T55" s="135"/>
      <c r="U55" s="136"/>
      <c r="V55" s="75"/>
      <c r="W55" s="114"/>
      <c r="X55" s="116"/>
      <c r="Y55" s="8"/>
      <c r="Z55" s="88"/>
    </row>
    <row r="56" spans="1:26" ht="21.2" customHeight="1">
      <c r="A56" s="88"/>
      <c r="B56" s="126">
        <v>47</v>
      </c>
      <c r="C56" s="65"/>
      <c r="D56" s="66"/>
      <c r="E56" s="67"/>
      <c r="F56" s="68"/>
      <c r="G56" s="69"/>
      <c r="H56" s="5"/>
      <c r="I56" s="4"/>
      <c r="J56" s="81"/>
      <c r="K56" s="81"/>
      <c r="L56" s="81"/>
      <c r="M56" s="7"/>
      <c r="N56" s="82"/>
      <c r="O56" s="30" t="str">
        <f t="shared" si="1"/>
        <v/>
      </c>
      <c r="P56" s="2"/>
      <c r="Q56" s="9"/>
      <c r="R56" s="1"/>
      <c r="S56" s="72"/>
      <c r="T56" s="135"/>
      <c r="U56" s="136"/>
      <c r="V56" s="75"/>
      <c r="W56" s="114"/>
      <c r="X56" s="116"/>
      <c r="Y56" s="8"/>
      <c r="Z56" s="88"/>
    </row>
    <row r="57" spans="1:26" ht="21.2" customHeight="1">
      <c r="A57" s="88"/>
      <c r="B57" s="126">
        <v>48</v>
      </c>
      <c r="C57" s="65"/>
      <c r="D57" s="66"/>
      <c r="E57" s="67"/>
      <c r="F57" s="68"/>
      <c r="G57" s="69"/>
      <c r="H57" s="5"/>
      <c r="I57" s="4"/>
      <c r="J57" s="81"/>
      <c r="K57" s="81"/>
      <c r="L57" s="81"/>
      <c r="M57" s="7"/>
      <c r="N57" s="82"/>
      <c r="O57" s="30" t="str">
        <f t="shared" si="1"/>
        <v/>
      </c>
      <c r="P57" s="2"/>
      <c r="Q57" s="9"/>
      <c r="R57" s="1"/>
      <c r="S57" s="72"/>
      <c r="T57" s="135"/>
      <c r="U57" s="136"/>
      <c r="V57" s="75"/>
      <c r="W57" s="114"/>
      <c r="X57" s="116"/>
      <c r="Y57" s="8"/>
      <c r="Z57" s="88"/>
    </row>
    <row r="58" spans="1:26" ht="21.2" customHeight="1">
      <c r="A58" s="88"/>
      <c r="B58" s="126">
        <v>49</v>
      </c>
      <c r="C58" s="65"/>
      <c r="D58" s="66"/>
      <c r="E58" s="67"/>
      <c r="F58" s="68"/>
      <c r="G58" s="69"/>
      <c r="H58" s="5"/>
      <c r="I58" s="4"/>
      <c r="J58" s="81"/>
      <c r="K58" s="81"/>
      <c r="L58" s="81"/>
      <c r="M58" s="7"/>
      <c r="N58" s="82"/>
      <c r="O58" s="30" t="str">
        <f t="shared" si="1"/>
        <v/>
      </c>
      <c r="P58" s="2"/>
      <c r="Q58" s="9"/>
      <c r="R58" s="1"/>
      <c r="S58" s="72"/>
      <c r="T58" s="135"/>
      <c r="U58" s="136"/>
      <c r="V58" s="75"/>
      <c r="W58" s="114"/>
      <c r="X58" s="116"/>
      <c r="Y58" s="8"/>
      <c r="Z58" s="88"/>
    </row>
    <row r="59" spans="1:26" ht="21.2" customHeight="1">
      <c r="A59" s="88"/>
      <c r="B59" s="126">
        <v>50</v>
      </c>
      <c r="C59" s="65"/>
      <c r="D59" s="66"/>
      <c r="E59" s="67"/>
      <c r="F59" s="68"/>
      <c r="G59" s="69"/>
      <c r="H59" s="5"/>
      <c r="I59" s="4"/>
      <c r="J59" s="81"/>
      <c r="K59" s="81"/>
      <c r="L59" s="81"/>
      <c r="M59" s="7"/>
      <c r="N59" s="82"/>
      <c r="O59" s="30" t="str">
        <f t="shared" si="1"/>
        <v/>
      </c>
      <c r="P59" s="2"/>
      <c r="Q59" s="9"/>
      <c r="R59" s="1"/>
      <c r="S59" s="72"/>
      <c r="T59" s="135"/>
      <c r="U59" s="136"/>
      <c r="V59" s="75"/>
      <c r="W59" s="114"/>
      <c r="X59" s="116"/>
      <c r="Y59" s="8"/>
      <c r="Z59" s="88"/>
    </row>
    <row r="60" spans="1:26" ht="5.0999999999999996" customHeight="1">
      <c r="A60" s="88"/>
      <c r="B60" s="96"/>
      <c r="C60" s="96"/>
      <c r="D60" s="96"/>
      <c r="E60" s="96"/>
      <c r="F60" s="96"/>
      <c r="G60" s="88"/>
      <c r="H60" s="88"/>
      <c r="I60" s="88"/>
      <c r="J60" s="88"/>
      <c r="K60" s="88"/>
      <c r="L60" s="88"/>
      <c r="M60" s="88"/>
      <c r="N60" s="88"/>
      <c r="O60" s="88"/>
      <c r="P60" s="88"/>
      <c r="Q60" s="88"/>
      <c r="R60" s="88"/>
      <c r="S60" s="88"/>
      <c r="T60" s="88"/>
      <c r="U60" s="88"/>
      <c r="V60" s="88"/>
      <c r="W60" s="88"/>
      <c r="X60" s="88"/>
      <c r="Y60" s="88"/>
      <c r="Z60" s="88"/>
    </row>
  </sheetData>
  <sheetProtection algorithmName="SHA-512" hashValue="JLgOWk4FHwDFSEm3MCjUVkujM96otnmJnf4RDgUBjG3sApsLXfyeNOTWGAgryvl6MLIFgEUi3YVtOElOu8z/LA==" saltValue="pG2LfJ8WHnosBZHw+ZPlAQ==" spinCount="100000" sheet="1" objects="1" scenarios="1"/>
  <dataConsolidate/>
  <mergeCells count="77">
    <mergeCell ref="C7:V7"/>
    <mergeCell ref="V8:V9"/>
    <mergeCell ref="C2:F2"/>
    <mergeCell ref="C3:F3"/>
    <mergeCell ref="G2:R3"/>
    <mergeCell ref="B5:D5"/>
    <mergeCell ref="E5:F5"/>
    <mergeCell ref="G8:I8"/>
    <mergeCell ref="P8:P9"/>
    <mergeCell ref="Q8:Q9"/>
    <mergeCell ref="R8:R9"/>
    <mergeCell ref="B7:B9"/>
    <mergeCell ref="C8:F8"/>
    <mergeCell ref="T59:U59"/>
    <mergeCell ref="S8:S9"/>
    <mergeCell ref="T8:U9"/>
    <mergeCell ref="W8:W9"/>
    <mergeCell ref="X8:X9"/>
    <mergeCell ref="T54:U54"/>
    <mergeCell ref="T55:U55"/>
    <mergeCell ref="T56:U56"/>
    <mergeCell ref="T57:U57"/>
    <mergeCell ref="T58:U58"/>
    <mergeCell ref="T49:U49"/>
    <mergeCell ref="T50:U50"/>
    <mergeCell ref="T51:U51"/>
    <mergeCell ref="T52:U52"/>
    <mergeCell ref="T53:U53"/>
    <mergeCell ref="T44:U44"/>
    <mergeCell ref="T47:U47"/>
    <mergeCell ref="T48:U48"/>
    <mergeCell ref="T39:U39"/>
    <mergeCell ref="T40:U40"/>
    <mergeCell ref="T41:U41"/>
    <mergeCell ref="T42:U42"/>
    <mergeCell ref="T43:U43"/>
    <mergeCell ref="T36:U36"/>
    <mergeCell ref="T37:U37"/>
    <mergeCell ref="T38:U38"/>
    <mergeCell ref="T45:U45"/>
    <mergeCell ref="T46:U46"/>
    <mergeCell ref="T31:U31"/>
    <mergeCell ref="T32:U32"/>
    <mergeCell ref="T33:U33"/>
    <mergeCell ref="T34:U34"/>
    <mergeCell ref="T35:U35"/>
    <mergeCell ref="T26:U26"/>
    <mergeCell ref="T27:U27"/>
    <mergeCell ref="T28:U28"/>
    <mergeCell ref="T29:U29"/>
    <mergeCell ref="T30:U30"/>
    <mergeCell ref="T21:U21"/>
    <mergeCell ref="T22:U22"/>
    <mergeCell ref="T23:U23"/>
    <mergeCell ref="T24:U24"/>
    <mergeCell ref="T25:U25"/>
    <mergeCell ref="T16:U16"/>
    <mergeCell ref="T17:U17"/>
    <mergeCell ref="T18:U18"/>
    <mergeCell ref="T19:U19"/>
    <mergeCell ref="T20:U20"/>
    <mergeCell ref="T14:U14"/>
    <mergeCell ref="T15:U15"/>
    <mergeCell ref="Z32:Z39"/>
    <mergeCell ref="G5:I5"/>
    <mergeCell ref="J5:M5"/>
    <mergeCell ref="W7:X7"/>
    <mergeCell ref="Y7:Y9"/>
    <mergeCell ref="J8:J9"/>
    <mergeCell ref="K8:K9"/>
    <mergeCell ref="L8:L9"/>
    <mergeCell ref="T10:U10"/>
    <mergeCell ref="T11:U11"/>
    <mergeCell ref="T12:U12"/>
    <mergeCell ref="T13:U13"/>
    <mergeCell ref="M8:M9"/>
    <mergeCell ref="N8:O8"/>
  </mergeCells>
  <phoneticPr fontId="3"/>
  <conditionalFormatting sqref="B10:N59 P10:T59 W10:Y59">
    <cfRule type="expression" dxfId="80" priority="1">
      <formula>$O$5&lt;$B10</formula>
    </cfRule>
  </conditionalFormatting>
  <conditionalFormatting sqref="O10:O59">
    <cfRule type="expression" dxfId="79" priority="31">
      <formula>$O$5&lt;B10</formula>
    </cfRule>
  </conditionalFormatting>
  <conditionalFormatting sqref="V10:V59">
    <cfRule type="expression" dxfId="78" priority="5">
      <formula>$O$5&lt;$B10</formula>
    </cfRule>
  </conditionalFormatting>
  <conditionalFormatting sqref="T10:U59">
    <cfRule type="expression" dxfId="77" priority="6">
      <formula>$T$5="✔"</formula>
    </cfRule>
  </conditionalFormatting>
  <dataValidations count="8">
    <dataValidation imeMode="halfAlpha" allowBlank="1" showInputMessage="1" showErrorMessage="1" sqref="Q10:R59"/>
    <dataValidation type="whole" imeMode="halfAlpha" allowBlank="1" showInputMessage="1" showErrorMessage="1" errorTitle="月エラー" error="月は、1～12までの整数で入力してください。ただし、昭和1年は12月のみ、昭和64年は1月のみ、平成31年は1～4月まで、令和1年は5～12月までとなります。" sqref="I10:I59">
      <formula1>IF(AND(G10="昭和",H10=1),12,IF(AND(G10="令和",H10=1),5,1))</formula1>
      <formula2>IF(AND(G10="昭和",H10=64),1,IF(AND(G10="平成",H10=31),4,12))</formula2>
    </dataValidation>
    <dataValidation type="whole" imeMode="halfAlpha" allowBlank="1" showInputMessage="1" showErrorMessage="1" errorTitle="申請台数エラー" error="申請台数は1台以上から50台以下の整数を入力してください。" sqref="O5">
      <formula1>1</formula1>
      <formula2>50</formula2>
    </dataValidation>
    <dataValidation type="whole" imeMode="halfAlpha" allowBlank="1" showInputMessage="1" showErrorMessage="1" errorTitle="年エラー" error="年は、昭和の場合64年まで、平成の場合は31年まで、令和の場合は4年までとなっています。" sqref="H10:H59">
      <formula1>1</formula1>
      <formula2>IF(G10="昭和",64,IF(G10="平成",31,4))</formula2>
    </dataValidation>
    <dataValidation showInputMessage="1" showErrorMessage="1" sqref="W10:X59"/>
    <dataValidation type="whole" allowBlank="1" showInputMessage="1" showErrorMessage="1" errorTitle="個別番号エラー" error="1～4桁の数値のみで入力してください。「00-01」の場合は、「1」としてください。また、「・」、「-」等の記号も不要です。" sqref="F10:F59">
      <formula1>1</formula1>
      <formula2>9999</formula2>
    </dataValidation>
    <dataValidation type="whole" imeMode="halfAlpha" allowBlank="1" showInputMessage="1" showErrorMessage="1" errorTitle="交付決定番号エラー" error="交付決定通知書（様式第２）をご確認の上、正しい交付決定番号を入力してください。" sqref="E5:F5">
      <formula1>40001</formula1>
      <formula2>49999</formula2>
    </dataValidation>
    <dataValidation type="decimal" allowBlank="1" showInputMessage="1" showErrorMessage="1" sqref="N10:N59">
      <formula1>0</formula1>
      <formula2>9999999999999990</formula2>
    </dataValidation>
  </dataValidations>
  <hyperlinks>
    <hyperlink ref="C2:F3" location="エラー確認シート!A1" display="入力が完了したら✔を選択後"/>
  </hyperlinks>
  <printOptions horizontalCentered="1"/>
  <pageMargins left="3.937007874015748E-2" right="3.937007874015748E-2" top="0.55118110236220474" bottom="0.35433070866141736" header="0.31496062992125984" footer="0.31496062992125984"/>
  <pageSetup paperSize="9" scale="3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0" id="{96394DC4-F982-432C-85CB-87CAA3C885E1}">
            <xm:f>AND(エラー判定シート!$E$10=TRUE,エラー判定シート!$BK7="未入力")</xm:f>
            <x14:dxf>
              <font>
                <color rgb="FFFF0000"/>
              </font>
              <fill>
                <patternFill>
                  <bgColor rgb="FFFFC7CE"/>
                </patternFill>
              </fill>
            </x14:dxf>
          </x14:cfRule>
          <xm:sqref>V10:V59</xm:sqref>
        </x14:conditionalFormatting>
        <x14:conditionalFormatting xmlns:xm="http://schemas.microsoft.com/office/excel/2006/main">
          <x14:cfRule type="expression" priority="29" id="{914763F6-85C5-4050-BB73-6ED74654FF10}">
            <xm:f>AND(エラー判定シート!$E$10=TRUE,OR(エラー判定シート!E4&lt;&gt;"OK",エラー判定シート!E5&lt;&gt;"OK"))</xm:f>
            <x14:dxf>
              <font>
                <color rgb="FFFF0000"/>
              </font>
              <fill>
                <patternFill>
                  <bgColor rgb="FFFFC7CE"/>
                </patternFill>
              </fill>
            </x14:dxf>
          </x14:cfRule>
          <xm:sqref>E5:F5</xm:sqref>
        </x14:conditionalFormatting>
        <x14:conditionalFormatting xmlns:xm="http://schemas.microsoft.com/office/excel/2006/main">
          <x14:cfRule type="expression" priority="28" id="{986917C0-DC7A-4CDF-942A-5DFBAD07F503}">
            <xm:f>AND(エラー判定シート!$E$10=TRUE,エラー判定シート!E6="未入力")</xm:f>
            <x14:dxf>
              <font>
                <color rgb="FFFF0000"/>
              </font>
              <fill>
                <patternFill>
                  <bgColor rgb="FFFFC7CE"/>
                </patternFill>
              </fill>
            </x14:dxf>
          </x14:cfRule>
          <xm:sqref>J5:M5</xm:sqref>
        </x14:conditionalFormatting>
        <x14:conditionalFormatting xmlns:xm="http://schemas.microsoft.com/office/excel/2006/main">
          <x14:cfRule type="expression" priority="26" id="{53E9C219-8F4E-43A7-A9E0-9DEEA3947107}">
            <xm:f>AND(エラー判定シート!$E$10=TRUE,OR(エラー判定シート!E7&lt;&gt;"OK",エラー判定シート!E8&lt;&gt;"OK"))</xm:f>
            <x14:dxf>
              <font>
                <color rgb="FFFF0000"/>
              </font>
              <fill>
                <patternFill>
                  <bgColor rgb="FFFFC7CE"/>
                </patternFill>
              </fill>
            </x14:dxf>
          </x14:cfRule>
          <xm:sqref>O5</xm:sqref>
        </x14:conditionalFormatting>
        <x14:conditionalFormatting xmlns:xm="http://schemas.microsoft.com/office/excel/2006/main">
          <x14:cfRule type="expression" priority="32" id="{3E785CA1-640A-44C5-90B1-22C9A720177A}">
            <xm:f>AND(エラー判定シート!$E$10=TRUE,OR(エラー判定シート!$I7&lt;&gt;"OK",エラー判定シート!$J7&lt;&gt;"OK"))</xm:f>
            <x14:dxf>
              <font>
                <color rgb="FFFF0000"/>
              </font>
              <fill>
                <patternFill>
                  <bgColor rgb="FFFFC7CE"/>
                </patternFill>
              </fill>
            </x14:dxf>
          </x14:cfRule>
          <xm:sqref>C10:C59</xm:sqref>
        </x14:conditionalFormatting>
        <x14:conditionalFormatting xmlns:xm="http://schemas.microsoft.com/office/excel/2006/main">
          <x14:cfRule type="expression" priority="25" id="{41DD9BD3-2458-4874-936C-226F34074F4A}">
            <xm:f>AND(エラー判定シート!$E$10=TRUE,OR(エラー判定シート!$L7&lt;&gt;"OK",エラー判定シート!$M7&lt;&gt;"OK"))</xm:f>
            <x14:dxf>
              <font>
                <color rgb="FFFF0000"/>
              </font>
              <fill>
                <patternFill>
                  <bgColor rgb="FFFFC7CE"/>
                </patternFill>
              </fill>
            </x14:dxf>
          </x14:cfRule>
          <xm:sqref>D10:D59</xm:sqref>
        </x14:conditionalFormatting>
        <x14:conditionalFormatting xmlns:xm="http://schemas.microsoft.com/office/excel/2006/main">
          <x14:cfRule type="expression" priority="24" id="{F1D1F6AA-0743-4E06-BB48-D7875424EAA9}">
            <xm:f>AND(エラー判定シート!$E$10=TRUE,OR(エラー判定シート!$O7&lt;&gt;"OK",エラー判定シート!$P7&lt;&gt;"OK",エラー判定シート!$Q7&lt;&gt;"OK"))</xm:f>
            <x14:dxf>
              <font>
                <color rgb="FFFF0000"/>
              </font>
              <fill>
                <patternFill>
                  <bgColor rgb="FFFFC7CE"/>
                </patternFill>
              </fill>
            </x14:dxf>
          </x14:cfRule>
          <xm:sqref>E10:E59</xm:sqref>
        </x14:conditionalFormatting>
        <x14:conditionalFormatting xmlns:xm="http://schemas.microsoft.com/office/excel/2006/main">
          <x14:cfRule type="expression" priority="23" id="{2B648A75-2B65-4F7E-AE47-165DAD5C9288}">
            <xm:f>AND(エラー判定シート!$E$10=TRUE,OR(エラー判定シート!$S7&lt;&gt;"OK",エラー判定シート!$T7&lt;&gt;"OK"))</xm:f>
            <x14:dxf>
              <font>
                <color rgb="FFFF0000"/>
              </font>
              <fill>
                <patternFill>
                  <bgColor rgb="FFFFC7CE"/>
                </patternFill>
              </fill>
            </x14:dxf>
          </x14:cfRule>
          <xm:sqref>F10:F59</xm:sqref>
        </x14:conditionalFormatting>
        <x14:conditionalFormatting xmlns:xm="http://schemas.microsoft.com/office/excel/2006/main">
          <x14:cfRule type="expression" priority="22" id="{79725DA9-3C8C-4153-AF19-EE843C8BC63C}">
            <xm:f>AND(エラー判定シート!$E$10=TRUE,OR(エラー判定シート!$X7&lt;&gt;"OK",エラー判定シート!$Y7&lt;&gt;"OK"))</xm:f>
            <x14:dxf>
              <font>
                <color rgb="FFFF0000"/>
              </font>
              <fill>
                <patternFill>
                  <bgColor rgb="FFFFC7CE"/>
                </patternFill>
              </fill>
            </x14:dxf>
          </x14:cfRule>
          <xm:sqref>G10:G59</xm:sqref>
        </x14:conditionalFormatting>
        <x14:conditionalFormatting xmlns:xm="http://schemas.microsoft.com/office/excel/2006/main">
          <x14:cfRule type="expression" priority="21" id="{6190A389-8D74-438F-9101-3D7AF8558FA4}">
            <xm:f>AND(エラー判定シート!$E$10=TRUE,OR(エラー判定シート!$AA7&lt;&gt;"OK",エラー判定シート!$AB7&lt;&gt;"OK"))</xm:f>
            <x14:dxf>
              <font>
                <color rgb="FFFF0000"/>
              </font>
              <fill>
                <patternFill>
                  <bgColor rgb="FFFFC7CE"/>
                </patternFill>
              </fill>
            </x14:dxf>
          </x14:cfRule>
          <xm:sqref>H10:H59</xm:sqref>
        </x14:conditionalFormatting>
        <x14:conditionalFormatting xmlns:xm="http://schemas.microsoft.com/office/excel/2006/main">
          <x14:cfRule type="expression" priority="20" id="{3F9CA3CC-8753-4C9B-9E6D-2CEF5A1746C1}">
            <xm:f>AND(エラー判定シート!$E$10=TRUE,OR(エラー判定シート!$AD7&lt;&gt;"OK",エラー判定シート!$AE7&lt;&gt;"OK"))</xm:f>
            <x14:dxf>
              <font>
                <color rgb="FFFF0000"/>
              </font>
              <fill>
                <patternFill>
                  <bgColor rgb="FFFFC7CE"/>
                </patternFill>
              </fill>
            </x14:dxf>
          </x14:cfRule>
          <xm:sqref>I10:I59</xm:sqref>
        </x14:conditionalFormatting>
        <x14:conditionalFormatting xmlns:xm="http://schemas.microsoft.com/office/excel/2006/main">
          <x14:cfRule type="expression" priority="19" id="{DB341A95-8E41-4335-9551-BC82F78F554E}">
            <xm:f>AND(エラー判定シート!$E$10=TRUE,OR(エラー判定シート!$AG7&lt;&gt;"OK",エラー判定シート!$AH7&lt;&gt;"OK"))</xm:f>
            <x14:dxf>
              <font>
                <color rgb="FFFF0000"/>
              </font>
              <fill>
                <patternFill>
                  <bgColor rgb="FFFFC7CE"/>
                </patternFill>
              </fill>
            </x14:dxf>
          </x14:cfRule>
          <xm:sqref>J10:J59</xm:sqref>
        </x14:conditionalFormatting>
        <x14:conditionalFormatting xmlns:xm="http://schemas.microsoft.com/office/excel/2006/main">
          <x14:cfRule type="expression" priority="18" id="{4C341AEB-8D63-4443-91B1-344C98CE5A8C}">
            <xm:f>AND(エラー判定シート!$E$10=TRUE,OR(エラー判定シート!$AJ7&lt;&gt;"OK",エラー判定シート!$AK7&lt;&gt;"OK"))</xm:f>
            <x14:dxf>
              <font>
                <color rgb="FFFF0000"/>
              </font>
              <fill>
                <patternFill>
                  <bgColor rgb="FFFFC7CE"/>
                </patternFill>
              </fill>
            </x14:dxf>
          </x14:cfRule>
          <xm:sqref>K10:K59</xm:sqref>
        </x14:conditionalFormatting>
        <x14:conditionalFormatting xmlns:xm="http://schemas.microsoft.com/office/excel/2006/main">
          <x14:cfRule type="expression" priority="17" id="{E917BE6A-9EC1-42AA-AA59-A513415B6E58}">
            <xm:f>AND(エラー判定シート!$E$10=TRUE,OR(エラー判定シート!$AM7&lt;&gt;"OK",エラー判定シート!$AN7&lt;&gt;"OK"))</xm:f>
            <x14:dxf>
              <font>
                <color rgb="FFFF0000"/>
              </font>
              <fill>
                <patternFill>
                  <bgColor rgb="FFFFC7CE"/>
                </patternFill>
              </fill>
            </x14:dxf>
          </x14:cfRule>
          <xm:sqref>L10:L59</xm:sqref>
        </x14:conditionalFormatting>
        <x14:conditionalFormatting xmlns:xm="http://schemas.microsoft.com/office/excel/2006/main">
          <x14:cfRule type="expression" priority="15" id="{9220245F-597F-4431-9909-49ECC09A1C3A}">
            <xm:f>AND(エラー判定シート!$E$10=TRUE,エラー判定シート!$AP7="未入力")</xm:f>
            <x14:dxf>
              <font>
                <color rgb="FFFF0000"/>
              </font>
              <fill>
                <patternFill>
                  <bgColor rgb="FFFFC7CE"/>
                </patternFill>
              </fill>
            </x14:dxf>
          </x14:cfRule>
          <x14:cfRule type="expression" priority="16" id="{C4131B08-6805-4E85-AB9B-099A6AC88A97}">
            <xm:f>AND(エラー判定シート!$E$10=TRUE,エラー判定シート!$AQ7="BC")</xm:f>
            <x14:dxf>
              <font>
                <color theme="7" tint="-0.499984740745262"/>
              </font>
              <fill>
                <patternFill>
                  <bgColor rgb="FFFFD966"/>
                </patternFill>
              </fill>
            </x14:dxf>
          </x14:cfRule>
          <xm:sqref>M10:M59</xm:sqref>
        </x14:conditionalFormatting>
        <x14:conditionalFormatting xmlns:xm="http://schemas.microsoft.com/office/excel/2006/main">
          <x14:cfRule type="expression" priority="14" id="{DDDE78B8-8580-461E-A9FE-E6D5C27A631D}">
            <xm:f>AND(エラー判定シート!$E$10=TRUE,OR(エラー判定シート!$AT7&lt;&gt;"OK",エラー判定シート!$AU7&lt;&gt;"OK"))</xm:f>
            <x14:dxf>
              <font>
                <color rgb="FFFF0000"/>
              </font>
              <fill>
                <patternFill>
                  <bgColor rgb="FFFFC7CE"/>
                </patternFill>
              </fill>
            </x14:dxf>
          </x14:cfRule>
          <xm:sqref>N10:N59</xm:sqref>
        </x14:conditionalFormatting>
        <x14:conditionalFormatting xmlns:xm="http://schemas.microsoft.com/office/excel/2006/main">
          <x14:cfRule type="expression" priority="13" id="{AE767944-9808-473C-B476-2985B7F33388}">
            <xm:f>AND(エラー判定シート!$E$10=TRUE,エラー判定シート!$AW7="未入力")</xm:f>
            <x14:dxf>
              <font>
                <color rgb="FFFF0000"/>
              </font>
              <fill>
                <patternFill>
                  <bgColor rgb="FFFFC7CE"/>
                </patternFill>
              </fill>
            </x14:dxf>
          </x14:cfRule>
          <xm:sqref>P10:P59</xm:sqref>
        </x14:conditionalFormatting>
        <x14:conditionalFormatting xmlns:xm="http://schemas.microsoft.com/office/excel/2006/main">
          <x14:cfRule type="expression" priority="12" id="{D5A107F8-37FE-4BF2-A65D-1B8104AB34D6}">
            <xm:f>AND(エラー判定シート!$E$10=TRUE,OR(エラー判定シート!$AY7="未入力",エラー判定シート!$AZ7="NG"))</xm:f>
            <x14:dxf>
              <font>
                <color rgb="FFFF0000"/>
              </font>
              <fill>
                <patternFill>
                  <bgColor rgb="FFFFC7CE"/>
                </patternFill>
              </fill>
            </x14:dxf>
          </x14:cfRule>
          <xm:sqref>Q10:Q59</xm:sqref>
        </x14:conditionalFormatting>
        <x14:conditionalFormatting xmlns:xm="http://schemas.microsoft.com/office/excel/2006/main">
          <x14:cfRule type="expression" priority="11" id="{B62932C9-93AC-4E06-BF0D-1A2B88944369}">
            <xm:f>AND(エラー判定シート!$E$10=TRUE,エラー判定シート!$BB7="未入力")</xm:f>
            <x14:dxf>
              <font>
                <color rgb="FFFF0000"/>
              </font>
              <fill>
                <patternFill>
                  <bgColor rgb="FFFFC7CE"/>
                </patternFill>
              </fill>
            </x14:dxf>
          </x14:cfRule>
          <xm:sqref>R10:R59</xm:sqref>
        </x14:conditionalFormatting>
        <x14:conditionalFormatting xmlns:xm="http://schemas.microsoft.com/office/excel/2006/main">
          <x14:cfRule type="expression" priority="10" id="{268171A3-74A0-416B-ABA3-08C1AC6EE837}">
            <xm:f>AND(エラー判定シート!$E$10=TRUE,OR(エラー判定シート!$BD7="未入力",エラー判定シート!$BE7="NG"))</xm:f>
            <x14:dxf>
              <font>
                <color rgb="FFFF0000"/>
              </font>
              <fill>
                <patternFill>
                  <bgColor rgb="FFFFC7CE"/>
                </patternFill>
              </fill>
            </x14:dxf>
          </x14:cfRule>
          <xm:sqref>S10:S59</xm:sqref>
        </x14:conditionalFormatting>
        <x14:conditionalFormatting xmlns:xm="http://schemas.microsoft.com/office/excel/2006/main">
          <x14:cfRule type="expression" priority="8" id="{22266A16-C89A-43AC-848E-C20AF6535427}">
            <xm:f>AND(エラー判定シート!$E$10=TRUE,エラー判定シート!$BI7="未入力")</xm:f>
            <x14:dxf>
              <font>
                <color rgb="FFFF0000"/>
              </font>
              <fill>
                <patternFill>
                  <bgColor rgb="FFFFC7CE"/>
                </patternFill>
              </fill>
            </x14:dxf>
          </x14:cfRule>
          <xm:sqref>T10:U59</xm:sqref>
        </x14:conditionalFormatting>
        <x14:conditionalFormatting xmlns:xm="http://schemas.microsoft.com/office/excel/2006/main">
          <x14:cfRule type="expression" priority="7" id="{87FFDF40-764E-48F4-93C3-C1D36C2A0645}">
            <xm:f>AND(エラー判定シート!$E$10=TRUE,エラー判定シート!$BM7="未入力")</xm:f>
            <x14:dxf>
              <font>
                <color rgb="FFFF0000"/>
              </font>
              <fill>
                <patternFill>
                  <bgColor rgb="FFFFC7CE"/>
                </patternFill>
              </fill>
            </x14:dxf>
          </x14:cfRule>
          <xm:sqref>W10:W59</xm:sqref>
        </x14:conditionalFormatting>
        <x14:conditionalFormatting xmlns:xm="http://schemas.microsoft.com/office/excel/2006/main">
          <x14:cfRule type="expression" priority="4" id="{2DC3AA03-1996-4BE9-942D-C907C3070CB1}">
            <xm:f>AND(エラー判定シート!$E$10=TRUE,OR(エラー判定シート!$BO7="未入力",エラー判定シート!$BP7="NG"))</xm:f>
            <x14:dxf>
              <font>
                <color rgb="FFFF0000"/>
              </font>
              <fill>
                <patternFill>
                  <bgColor rgb="FFFFC7CE"/>
                </patternFill>
              </fill>
            </x14:dxf>
          </x14:cfRule>
          <xm:sqref>X10:X59</xm:sqref>
        </x14:conditionalFormatting>
        <x14:conditionalFormatting xmlns:xm="http://schemas.microsoft.com/office/excel/2006/main">
          <x14:cfRule type="expression" priority="2" id="{EDCF979B-3839-4B41-95DF-36BDE7342773}">
            <xm:f>AND(エラー判定シート!$E$10=TRUE,エラー判定シート!$V7="NG")</xm:f>
            <x14:dxf>
              <font>
                <color rgb="FFFF0000"/>
              </font>
              <fill>
                <patternFill>
                  <bgColor rgb="FFFFC7CE"/>
                </patternFill>
              </fill>
            </x14:dxf>
          </x14:cfRule>
          <xm:sqref>C10:F59</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errorTitle="事業用・自家用の別エラー" error="事業用・自家用の別は、事業用、自家用のいずれかから選択してください。">
          <x14:formula1>
            <xm:f>リスト!$H$2:$H$4</xm:f>
          </x14:formula1>
          <xm:sqref>L10:L59</xm:sqref>
        </x14:dataValidation>
        <x14:dataValidation type="list" allowBlank="1" showInputMessage="1" showErrorMessage="1">
          <x14:formula1>
            <xm:f>リスト!$G$2:$G$4</xm:f>
          </x14:formula1>
          <xm:sqref>K60:K1048576</xm:sqref>
        </x14:dataValidation>
        <x14:dataValidation type="list" allowBlank="1" showInputMessage="1" showErrorMessage="1">
          <x14:formula1>
            <xm:f>リスト!$F$2:$F$6</xm:f>
          </x14:formula1>
          <xm:sqref>J60:J1048576</xm:sqref>
        </x14:dataValidation>
        <x14:dataValidation type="list" allowBlank="1" showInputMessage="1" showErrorMessage="1">
          <x14:formula1>
            <xm:f>リスト!$J$3:$J$6</xm:f>
          </x14:formula1>
          <xm:sqref>T60:T1048576 S10:S1048576</xm:sqref>
        </x14:dataValidation>
        <x14:dataValidation type="list" allowBlank="1" showInputMessage="1" showErrorMessage="1" errorTitle="元号エラー" error="元号は、昭和、平成、令和のいずれかから選択してください。">
          <x14:formula1>
            <xm:f>リスト!$D$2:$D$5</xm:f>
          </x14:formula1>
          <xm:sqref>G10:G59</xm:sqref>
        </x14:dataValidation>
        <x14:dataValidation type="list" allowBlank="1" showInputMessage="1" showErrorMessage="1" errorTitle="地域名エラー" error="自動車検査証等を確認の上、正しい地域名を入力または選択してください。">
          <x14:formula1>
            <xm:f>リスト!$A$2:$A$137</xm:f>
          </x14:formula1>
          <xm:sqref>C10:C59</xm:sqref>
        </x14:dataValidation>
        <x14:dataValidation type="list" allowBlank="1" showInputMessage="1" showErrorMessage="1" errorTitle="分類番号エラー" error="自動車検査証等を確認の上、正しい分類番号を入力または選択してください。">
          <x14:formula1>
            <xm:f>リスト!$B$2:$B$4233</xm:f>
          </x14:formula1>
          <xm:sqref>D10:D59</xm:sqref>
        </x14:dataValidation>
        <x14:dataValidation type="list" errorStyle="warning" allowBlank="1" showInputMessage="1" showErrorMessage="1" errorTitle="車体形状の確認" error="指定外車体形状となっています。場合によっては補助対象外となることがあります。">
          <x14:formula1>
            <xm:f>リスト!$I$2:$I$52</xm:f>
          </x14:formula1>
          <xm:sqref>M10:M59</xm:sqref>
        </x14:dataValidation>
        <x14:dataValidation type="list" allowBlank="1" showInputMessage="1" showErrorMessage="1" errorTitle="種別エラー" error="種別は、普通、軽自動車、小型、大型のいずれかから選択してください。">
          <x14:formula1>
            <xm:f>リスト!$F$2:$F$6</xm:f>
          </x14:formula1>
          <xm:sqref>J10:J59</xm:sqref>
        </x14:dataValidation>
        <x14:dataValidation type="list" allowBlank="1" showInputMessage="1" showErrorMessage="1" errorTitle="用途エラー" error="用途は、貨物、特種のいずれかから選択してください。">
          <x14:formula1>
            <xm:f>リスト!$G$2:$G$4</xm:f>
          </x14:formula1>
          <xm:sqref>K10:K59</xm:sqref>
        </x14:dataValidation>
        <x14:dataValidation type="list" allowBlank="1" showInputMessage="1" showErrorMessage="1" errorTitle="✔エラー" error="✔以外は選択できません。">
          <x14:formula1>
            <xm:f>リスト!$K$2:$K$3</xm:f>
          </x14:formula1>
          <xm:sqref>T5 B2</xm:sqref>
        </x14:dataValidation>
        <x14:dataValidation type="list" allowBlank="1" showInputMessage="1" showErrorMessage="1" errorTitle="ひらがなエラー" error="自動車検査証等を確認の上、正しいひらがなを入力または選択してください。">
          <x14:formula1>
            <xm:f>リスト!$C$2:$C$43</xm:f>
          </x14:formula1>
          <xm:sqref>E10:E59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7"/>
  <sheetViews>
    <sheetView workbookViewId="0">
      <selection activeCell="ZZ1" sqref="ZZ1"/>
    </sheetView>
  </sheetViews>
  <sheetFormatPr defaultRowHeight="13.5"/>
  <cols>
    <col min="1" max="1" width="1.83203125" style="130" customWidth="1"/>
    <col min="2" max="2" width="31.6640625" style="130" bestFit="1" customWidth="1"/>
    <col min="3" max="3" width="1.83203125" style="130" customWidth="1"/>
    <col min="4" max="4" width="19.5" style="130" customWidth="1"/>
    <col min="5" max="5" width="1.83203125" style="130" customWidth="1"/>
    <col min="6" max="6" width="177.33203125" style="130" bestFit="1" customWidth="1"/>
    <col min="7" max="7" width="1.83203125" style="130" customWidth="1"/>
    <col min="8" max="8" width="13.6640625" style="130" bestFit="1" customWidth="1"/>
    <col min="9" max="9" width="1.83203125" style="130" customWidth="1"/>
    <col min="10" max="16384" width="9.33203125" style="130"/>
  </cols>
  <sheetData>
    <row r="1" spans="1:9" ht="5.0999999999999996" customHeight="1" thickBot="1">
      <c r="A1" s="93"/>
      <c r="B1" s="93"/>
      <c r="C1" s="93"/>
      <c r="D1" s="93"/>
      <c r="E1" s="93"/>
      <c r="F1" s="93"/>
      <c r="G1" s="93"/>
      <c r="H1" s="93"/>
      <c r="I1" s="93"/>
    </row>
    <row r="2" spans="1:9" ht="14.25" thickBot="1">
      <c r="A2" s="108" t="s">
        <v>4608</v>
      </c>
      <c r="B2" s="93"/>
      <c r="C2" s="93"/>
      <c r="D2" s="109" t="str">
        <f>IF(エラー判定シート!$E$10=FALSE,"",IF(AND(エラー判定シート!$E$10=TRUE,COUNTIF($D$6:$D$56,"エラーあり")&gt;=1),"エラーあり","エラーなし"))</f>
        <v/>
      </c>
      <c r="E2" s="93"/>
      <c r="F2" s="123" t="s">
        <v>4730</v>
      </c>
      <c r="G2" s="93"/>
      <c r="H2" s="93"/>
      <c r="I2" s="93"/>
    </row>
    <row r="3" spans="1:9" ht="5.0999999999999996" customHeight="1">
      <c r="A3" s="93"/>
      <c r="B3" s="93"/>
      <c r="C3" s="93"/>
      <c r="D3" s="93"/>
      <c r="E3" s="93"/>
      <c r="F3" s="93"/>
      <c r="G3" s="93"/>
      <c r="H3" s="93"/>
      <c r="I3" s="93"/>
    </row>
    <row r="4" spans="1:9">
      <c r="A4" s="93"/>
      <c r="B4" s="118" t="s">
        <v>4610</v>
      </c>
      <c r="C4" s="93"/>
      <c r="D4" s="118" t="s">
        <v>4611</v>
      </c>
      <c r="E4" s="93"/>
      <c r="F4" s="118" t="s">
        <v>4612</v>
      </c>
      <c r="G4" s="93"/>
      <c r="H4" s="118" t="s">
        <v>4614</v>
      </c>
      <c r="I4" s="93"/>
    </row>
    <row r="5" spans="1:9" ht="5.0999999999999996" customHeight="1" thickBot="1">
      <c r="A5" s="93"/>
      <c r="B5" s="93"/>
      <c r="C5" s="93"/>
      <c r="D5" s="93"/>
      <c r="E5" s="93"/>
      <c r="F5" s="93"/>
      <c r="G5" s="93"/>
      <c r="H5" s="93"/>
      <c r="I5" s="93"/>
    </row>
    <row r="6" spans="1:9" ht="14.25" thickBot="1">
      <c r="A6" s="93"/>
      <c r="B6" s="119" t="s">
        <v>4609</v>
      </c>
      <c r="C6" s="93"/>
      <c r="D6" s="109" t="str">
        <f>IF(エラー判定シート!$E$10=FALSE,"",IF(AND(エラー判定シート!$E$10=TRUE,OR(エラー判定シート!E4&lt;&gt;"OK",エラー判定シート!E5&lt;&gt;"OK")),"エラーあり","エラーなし"))</f>
        <v/>
      </c>
      <c r="E6" s="93"/>
      <c r="F6" s="119" t="str">
        <f>IF(エラー判定シート!$E$10=FALSE,"",IF(AND(エラー判定シート!$E$10=TRUE,エラー判定シート!E4="未入力"),"交付決定番号が入力されていません。",IF(AND(エラー判定シート!$E$10=TRUE,エラー判定シート!E5="NG"),"交付決定番号が指定された番号ではありません。交付決定通知書（様式第２）を確認の上、正しい交付決定番号を入力してください。","")))</f>
        <v/>
      </c>
      <c r="G6" s="93"/>
      <c r="H6" s="120" t="str">
        <f>IF(F6&lt;&gt;"","E5","")</f>
        <v/>
      </c>
      <c r="I6" s="93"/>
    </row>
    <row r="7" spans="1:9" ht="5.0999999999999996" customHeight="1" thickBot="1">
      <c r="A7" s="93"/>
      <c r="B7" s="93"/>
      <c r="C7" s="93"/>
      <c r="D7" s="93"/>
      <c r="E7" s="93"/>
      <c r="F7" s="93"/>
      <c r="G7" s="93"/>
      <c r="H7" s="93"/>
      <c r="I7" s="93"/>
    </row>
    <row r="8" spans="1:9" ht="14.25" thickBot="1">
      <c r="A8" s="93"/>
      <c r="B8" s="121" t="s">
        <v>4615</v>
      </c>
      <c r="C8" s="93"/>
      <c r="D8" s="109" t="str">
        <f>IF(エラー判定シート!$E$10=FALSE,"",IF(AND(エラー判定シート!$E$10=TRUE,エラー判定シート!E6="未入力"),"エラーあり","エラーなし"))</f>
        <v/>
      </c>
      <c r="E8" s="93"/>
      <c r="F8" s="122" t="str">
        <f>IF(エラー判定シート!$E$10=FALSE,"",IF(AND(エラー判定シート!$E$10=TRUE,エラー判定シート!E6="未入力"),"トラック事業者名が空欄です。",""))</f>
        <v/>
      </c>
      <c r="G8" s="93"/>
      <c r="H8" s="121" t="str">
        <f>IF(F8&lt;&gt;"","J5","")</f>
        <v/>
      </c>
      <c r="I8" s="93"/>
    </row>
    <row r="9" spans="1:9" ht="5.0999999999999996" customHeight="1" thickBot="1">
      <c r="A9" s="93"/>
      <c r="B9" s="93"/>
      <c r="C9" s="93"/>
      <c r="D9" s="93"/>
      <c r="E9" s="93"/>
      <c r="F9" s="93"/>
      <c r="G9" s="93"/>
      <c r="H9" s="93"/>
      <c r="I9" s="93"/>
    </row>
    <row r="10" spans="1:9" ht="14.25" thickBot="1">
      <c r="A10" s="93"/>
      <c r="B10" s="120" t="s">
        <v>4620</v>
      </c>
      <c r="C10" s="93"/>
      <c r="D10" s="109" t="str">
        <f>IF(エラー判定シート!$E$10=FALSE,"",IF(AND(エラー判定シート!$E$10=TRUE,OR(エラー判定シート!E7&lt;&gt;"OK",エラー判定シート!E8&lt;&gt;"OK")),"エラーあり","エラーなし"))</f>
        <v/>
      </c>
      <c r="E10" s="93"/>
      <c r="F10" s="119" t="str">
        <f>IF(エラー判定シート!$E$10=FALSE,"",IF(AND(エラー判定シート!$E$10=TRUE,エラー判定シート!E7="未入力"),"申請台数が入力されていません。",IF(AND(エラー判定シート!$E$10=TRUE,エラー判定シート!E9="NG"),"申請台数が0台以下、または50台を超過しています。1台以上から50台以内の範囲で入力してください。","")))</f>
        <v/>
      </c>
      <c r="G10" s="93"/>
      <c r="H10" s="120" t="str">
        <f>IF(F10&lt;&gt;"","O5","")</f>
        <v/>
      </c>
      <c r="I10" s="93"/>
    </row>
    <row r="11" spans="1:9" ht="5.0999999999999996" customHeight="1">
      <c r="A11" s="93"/>
      <c r="B11" s="93"/>
      <c r="C11" s="93"/>
      <c r="D11" s="93"/>
      <c r="E11" s="93"/>
      <c r="F11" s="93"/>
      <c r="G11" s="93"/>
      <c r="H11" s="93"/>
      <c r="I11" s="93"/>
    </row>
    <row r="12" spans="1:9">
      <c r="A12" s="93"/>
      <c r="B12" s="121" t="s">
        <v>4621</v>
      </c>
      <c r="C12" s="93"/>
      <c r="D12" s="121"/>
      <c r="E12" s="93"/>
      <c r="F12" s="122"/>
      <c r="G12" s="93"/>
      <c r="H12" s="121"/>
      <c r="I12" s="93"/>
    </row>
    <row r="13" spans="1:9" ht="5.0999999999999996" customHeight="1" thickBot="1">
      <c r="A13" s="93"/>
      <c r="B13" s="93"/>
      <c r="C13" s="93"/>
      <c r="D13" s="93"/>
      <c r="E13" s="93"/>
      <c r="F13" s="93"/>
      <c r="G13" s="93"/>
      <c r="H13" s="93"/>
      <c r="I13" s="93"/>
    </row>
    <row r="14" spans="1:9" ht="14.25" thickBot="1">
      <c r="A14" s="93"/>
      <c r="B14" s="120" t="s">
        <v>4622</v>
      </c>
      <c r="C14" s="93"/>
      <c r="D14" s="109" t="str">
        <f>IF(エラー判定シート!$E$10=FALSE,"",IF(AND(エラー判定シート!$E$10=TRUE,OR(エラー判定シート!$I57&lt;&gt;"OK",エラー判定シート!$J57&lt;&gt;"OK")),"エラーあり","エラーなし"))</f>
        <v/>
      </c>
      <c r="E14" s="93"/>
      <c r="F14" s="119" t="str">
        <f>IF(エラー判定シート!$E$10=FALSE,"",IF(AND(エラー判定シート!$E$10=TRUE,エラー判定シート!$I57="未入力",エラー判定シート!$J57="NG"),"地域名が入力されていない車両と指定外の情報が入力されている車両があります。",IF(AND(エラー判定シート!$E$10=TRUE,エラー判定シート!$I57="未入力",エラー判定シート!$J57="OK"),"地域名が入力されていない車両があります。",IF(AND(エラー判定シート!$E$10=TRUE,エラー判定シート!$I57="OK",エラー判定シート!$J57="NG"),"地域名に指定外の情報が入力されている車両があります。",""))))</f>
        <v/>
      </c>
      <c r="G14" s="93"/>
      <c r="H14" s="120" t="str">
        <f>IF(F14&lt;&gt;"","C10～"&amp;入力シート!$O$5+9,"")</f>
        <v/>
      </c>
      <c r="I14" s="93"/>
    </row>
    <row r="15" spans="1:9" ht="5.0999999999999996" customHeight="1" thickBot="1">
      <c r="A15" s="93"/>
      <c r="B15" s="93"/>
      <c r="C15" s="93"/>
      <c r="D15" s="93"/>
      <c r="E15" s="93"/>
      <c r="F15" s="93"/>
      <c r="G15" s="93"/>
      <c r="H15" s="93"/>
      <c r="I15" s="93"/>
    </row>
    <row r="16" spans="1:9" ht="14.25" thickBot="1">
      <c r="A16" s="93"/>
      <c r="B16" s="121" t="s">
        <v>4628</v>
      </c>
      <c r="C16" s="93"/>
      <c r="D16" s="109" t="str">
        <f>IF(エラー判定シート!$E$10=FALSE,"",IF(AND(エラー判定シート!$E$10=TRUE,OR(エラー判定シート!L$57&lt;&gt;"OK",エラー判定シート!M$57&lt;&gt;"OK")),"エラーあり","エラーなし"))</f>
        <v/>
      </c>
      <c r="E16" s="93"/>
      <c r="F16" s="122" t="str">
        <f>IF(エラー判定シート!$E$10=FALSE,"",IF(AND(エラー判定シート!$E$10=TRUE,エラー判定シート!L$57="未入力",エラー判定シート!M$57="NG"),"分類番号が入力されていない車両と指定外の情報が入力されている車両があります。",IF(AND(エラー判定シート!$E$10=TRUE,エラー判定シート!L$57="未入力",エラー判定シート!$M57="OK"),"分類番号が入力されていない車両があります。",IF(AND(エラー判定シート!$E$10=TRUE,エラー判定シート!L$57="OK",エラー判定シート!M$57="NG"),"分類番号に指定外の情報が入力されている車両があります。",""))))</f>
        <v/>
      </c>
      <c r="G16" s="93"/>
      <c r="H16" s="121" t="str">
        <f>IF(F16&lt;&gt;"","D10～"&amp;入力シート!$O$5+9,"")</f>
        <v/>
      </c>
      <c r="I16" s="93"/>
    </row>
    <row r="17" spans="1:9" ht="5.0999999999999996" customHeight="1" thickBot="1">
      <c r="A17" s="93"/>
      <c r="B17" s="93"/>
      <c r="C17" s="93"/>
      <c r="D17" s="93"/>
      <c r="E17" s="93"/>
      <c r="F17" s="93"/>
      <c r="G17" s="93"/>
      <c r="H17" s="93"/>
      <c r="I17" s="93"/>
    </row>
    <row r="18" spans="1:9" ht="14.25" thickBot="1">
      <c r="A18" s="93"/>
      <c r="B18" s="120" t="s">
        <v>4629</v>
      </c>
      <c r="C18" s="93"/>
      <c r="D18" s="109" t="str">
        <f>IF(エラー判定シート!$E$10=FALSE,"",IF(AND(エラー判定シート!$E$10=TRUE,OR(エラー判定シート!O$57&lt;&gt;"OK",エラー判定シート!P$57&lt;&gt;"OK",エラー判定シート!Q$57&lt;&gt;"OK")),"エラーあり","エラーなし"))</f>
        <v/>
      </c>
      <c r="E18" s="93"/>
      <c r="F18" s="119" t="str">
        <f>IF(エラー判定シート!$E$10=FALSE,"",IF(AND(エラー判定シート!$E$10=TRUE,エラー判定シート!O$57="未入力",OR(エラー判定シート!P$57="NG",エラー判定シート!Q$57="NG")),"ひらがなが入力されていない車両と指定外や正しくない情報が入力されている車両があります。",IF(AND(エラー判定シート!$E$10=TRUE,エラー判定シート!O$57="未入力",AND(エラー判定シート!P$57="OK",エラー判定シート!Q$57="OK")),"ひらがなが入力されていない車両があります。",IF(AND(エラー判定シート!$E$10=TRUE,エラー判定シート!O$57="OK",OR(エラー判定シート!P$57="NG",エラー判定シート!Q$57="NG")),"ひらがなに指定外や正しくない情報が入力されている車両があります。",""))))</f>
        <v/>
      </c>
      <c r="G18" s="93"/>
      <c r="H18" s="120" t="str">
        <f>IF(F18&lt;&gt;"","E10～"&amp;入力シート!$O$5+9,"")</f>
        <v/>
      </c>
      <c r="I18" s="93"/>
    </row>
    <row r="19" spans="1:9" ht="5.0999999999999996" customHeight="1" thickBot="1">
      <c r="A19" s="93"/>
      <c r="B19" s="93"/>
      <c r="C19" s="93"/>
      <c r="D19" s="93"/>
      <c r="E19" s="93"/>
      <c r="F19" s="93"/>
      <c r="G19" s="93"/>
      <c r="H19" s="93"/>
      <c r="I19" s="93"/>
    </row>
    <row r="20" spans="1:9" ht="14.25" thickBot="1">
      <c r="A20" s="93"/>
      <c r="B20" s="121" t="s">
        <v>4638</v>
      </c>
      <c r="C20" s="93"/>
      <c r="D20" s="109" t="str">
        <f>IF(エラー判定シート!$E$10=FALSE,"",IF(AND(エラー判定シート!$E$10=TRUE,OR(エラー判定シート!S$57&lt;&gt;"OK",エラー判定シート!T$57&lt;&gt;"OK")),"エラーあり","エラーなし"))</f>
        <v/>
      </c>
      <c r="E20" s="93"/>
      <c r="F20" s="122" t="str">
        <f>IF(エラー判定シート!$E$10=FALSE,"",IF(AND(エラー判定シート!$E$10=TRUE,エラー判定シート!S$57="未入力",エラー判定シート!T$57="NG"),"個別番号が入力されていない車両と指定外の情報が入力されている車両があります。",IF(AND(エラー判定シート!$E$10=TRUE,エラー判定シート!S$57="未入力",エラー判定シート!$T57="OK"),"個別番号が入力されていない車両があります。",IF(AND(エラー判定シート!$E$10=TRUE,エラー判定シート!S$57="OK",エラー判定シート!T$57="NG"),"個別番号に指定外の情報が入力されている車両があります。",""))))</f>
        <v/>
      </c>
      <c r="G20" s="93"/>
      <c r="H20" s="121" t="str">
        <f>IF(F20&lt;&gt;"","F10～"&amp;入力シート!$O$5+9,"")</f>
        <v/>
      </c>
      <c r="I20" s="93"/>
    </row>
    <row r="21" spans="1:9" ht="5.0999999999999996" customHeight="1" thickBot="1">
      <c r="A21" s="93"/>
      <c r="B21" s="93"/>
      <c r="C21" s="93"/>
      <c r="D21" s="93"/>
      <c r="E21" s="93"/>
      <c r="F21" s="93"/>
      <c r="G21" s="93"/>
      <c r="H21" s="93"/>
      <c r="I21" s="93"/>
    </row>
    <row r="22" spans="1:9" ht="14.25" thickBot="1">
      <c r="A22" s="93"/>
      <c r="B22" s="120" t="s">
        <v>4727</v>
      </c>
      <c r="C22" s="93"/>
      <c r="D22" s="109" t="str">
        <f>IF(エラー判定シート!$E$10=FALSE,"",IF(AND(エラー判定シート!$E$10=TRUE,エラー判定シート!$V$57="NG"),"エラーあり","エラーなし"))</f>
        <v/>
      </c>
      <c r="E22" s="93"/>
      <c r="F22" s="119" t="str">
        <f>IF(D22="エラーあり","車両登録番号が重複している車両があります。","")</f>
        <v/>
      </c>
      <c r="G22" s="93"/>
      <c r="H22" s="120" t="str">
        <f>IF(F22&lt;&gt;"","C10～F"&amp;入力シート!$O$5+9,"")</f>
        <v/>
      </c>
      <c r="I22" s="93"/>
    </row>
    <row r="23" spans="1:9" ht="5.0999999999999996" customHeight="1">
      <c r="A23" s="93"/>
      <c r="B23" s="93"/>
      <c r="C23" s="93"/>
      <c r="D23" s="93"/>
      <c r="E23" s="93"/>
      <c r="F23" s="93"/>
      <c r="G23" s="93"/>
      <c r="H23" s="93"/>
      <c r="I23" s="93"/>
    </row>
    <row r="24" spans="1:9">
      <c r="A24" s="93"/>
      <c r="B24" s="121" t="s">
        <v>4639</v>
      </c>
      <c r="C24" s="93"/>
      <c r="D24" s="121"/>
      <c r="E24" s="93"/>
      <c r="F24" s="121"/>
      <c r="G24" s="93"/>
      <c r="H24" s="121"/>
      <c r="I24" s="93"/>
    </row>
    <row r="25" spans="1:9" ht="5.0999999999999996" customHeight="1" thickBot="1">
      <c r="A25" s="93"/>
      <c r="B25" s="93"/>
      <c r="C25" s="93"/>
      <c r="D25" s="93"/>
      <c r="E25" s="93"/>
      <c r="F25" s="93"/>
      <c r="G25" s="93"/>
      <c r="H25" s="93"/>
      <c r="I25" s="93"/>
    </row>
    <row r="26" spans="1:9" ht="14.25" thickBot="1">
      <c r="A26" s="93"/>
      <c r="B26" s="120" t="s">
        <v>4640</v>
      </c>
      <c r="C26" s="93"/>
      <c r="D26" s="109" t="str">
        <f>IF(エラー判定シート!$E$10=FALSE,"",IF(AND(エラー判定シート!$E$10=TRUE,OR(エラー判定シート!$X57&lt;&gt;"OK",エラー判定シート!$Y57&lt;&gt;"OK")),"エラーあり","エラーなし"))</f>
        <v/>
      </c>
      <c r="E26" s="93"/>
      <c r="F26" s="119" t="str">
        <f>IF(エラー判定シート!$E$10=FALSE,"",IF(AND(エラー判定シート!$E$10=TRUE,エラー判定シート!X$57="未入力",エラー判定シート!Y$57="NG"),"元号が入力されていない車両と指定外の情報が入力されている車両があります。",IF(AND(エラー判定シート!$E$10=TRUE,エラー判定シート!X$57="未入力",エラー判定シート!$Y57="OK"),"元号が入力されていない車両があります。",IF(AND(エラー判定シート!$E$10=TRUE,エラー判定シート!X$57="OK",エラー判定シート!Y$57="NG"),"元号に指定外の情報が入力されている車両があります。",""))))</f>
        <v/>
      </c>
      <c r="G26" s="93"/>
      <c r="H26" s="120" t="str">
        <f>IF(F26&lt;&gt;"","G10～"&amp;入力シート!$O$5+9,"")</f>
        <v/>
      </c>
      <c r="I26" s="93"/>
    </row>
    <row r="27" spans="1:9" ht="5.0999999999999996" customHeight="1" thickBot="1">
      <c r="A27" s="93"/>
      <c r="B27" s="93"/>
      <c r="C27" s="93"/>
      <c r="D27" s="93"/>
      <c r="E27" s="93"/>
      <c r="F27" s="93"/>
      <c r="G27" s="93"/>
      <c r="H27" s="93"/>
      <c r="I27" s="93"/>
    </row>
    <row r="28" spans="1:9" ht="14.25" thickBot="1">
      <c r="A28" s="93"/>
      <c r="B28" s="121" t="s">
        <v>4641</v>
      </c>
      <c r="C28" s="93"/>
      <c r="D28" s="109" t="str">
        <f>IF(エラー判定シート!$E$10=FALSE,"",IF(AND(エラー判定シート!$E$10=TRUE,OR(エラー判定シート!$AA57&lt;&gt;"OK",エラー判定シート!$AB57&lt;&gt;"OK")),"エラーあり","エラーなし"))</f>
        <v/>
      </c>
      <c r="E28" s="93"/>
      <c r="F28" s="122" t="str">
        <f>IF(エラー判定シート!$E$10=FALSE,"",IF(AND(エラー判定シート!$E$10=TRUE,エラー判定シート!AA$57="未入力",エラー判定シート!AB$57="NG"),"年が入力されていない車両と正しくない情報が入力されている車両があります。",IF(AND(エラー判定シート!$E$10=TRUE,エラー判定シート!AA$57="未入力",エラー判定シート!AB$57="OK"),"年が入力されていない車両があります。",IF(AND(エラー判定シート!$E$10=TRUE,エラー判定シート!AA$57="OK",エラー判定シート!AB$57="NG"),"年に正しくない情報が入力されている車両があります。",""))))</f>
        <v/>
      </c>
      <c r="G28" s="93"/>
      <c r="H28" s="121" t="str">
        <f>IF(F28&lt;&gt;"","H10～"&amp;入力シート!$O$5+9,"")</f>
        <v/>
      </c>
      <c r="I28" s="93"/>
    </row>
    <row r="29" spans="1:9" ht="5.0999999999999996" customHeight="1" thickBot="1">
      <c r="A29" s="93"/>
      <c r="B29" s="93"/>
      <c r="C29" s="93"/>
      <c r="D29" s="93"/>
      <c r="E29" s="93"/>
      <c r="F29" s="93"/>
      <c r="G29" s="93"/>
      <c r="H29" s="93"/>
      <c r="I29" s="93"/>
    </row>
    <row r="30" spans="1:9" ht="14.25" thickBot="1">
      <c r="A30" s="93"/>
      <c r="B30" s="120" t="s">
        <v>4642</v>
      </c>
      <c r="C30" s="93"/>
      <c r="D30" s="109" t="str">
        <f>IF(エラー判定シート!$E$10=FALSE,"",IF(AND(エラー判定シート!$E$10=TRUE,OR(エラー判定シート!$AD57&lt;&gt;"OK",エラー判定シート!$AE57&lt;&gt;"OK")),"エラーあり","エラーなし"))</f>
        <v/>
      </c>
      <c r="E30" s="93"/>
      <c r="F30" s="119" t="str">
        <f>IF(エラー判定シート!$E$10=FALSE,"",IF(AND(エラー判定シート!$E$10=TRUE,エラー判定シート!AD$57="未入力",エラー判定シート!AE$57="NG"),"月が入力されていない車両と正しくない情報が入力されている車両があります。",IF(AND(エラー判定シート!$E$10=TRUE,エラー判定シート!AD$57="未入力",エラー判定シート!AE$57="OK"),"月が入力されていない車両があります。",IF(AND(エラー判定シート!$E$10=TRUE,エラー判定シート!AD$57="OK",エラー判定シート!AE$57="NG"),"月に正しくない情報が入力されている車両があります。",""))))</f>
        <v/>
      </c>
      <c r="G30" s="93"/>
      <c r="H30" s="120" t="str">
        <f>IF(F30&lt;&gt;"","I10～"&amp;入力シート!$O$5+9,"")</f>
        <v/>
      </c>
      <c r="I30" s="93"/>
    </row>
    <row r="31" spans="1:9" ht="5.0999999999999996" customHeight="1" thickBot="1">
      <c r="A31" s="93"/>
      <c r="B31" s="93"/>
      <c r="C31" s="93"/>
      <c r="D31" s="93"/>
      <c r="E31" s="93"/>
      <c r="F31" s="93"/>
      <c r="G31" s="93"/>
      <c r="H31" s="93"/>
      <c r="I31" s="93"/>
    </row>
    <row r="32" spans="1:9" ht="14.25" thickBot="1">
      <c r="A32" s="93"/>
      <c r="B32" s="121" t="s">
        <v>4646</v>
      </c>
      <c r="C32" s="93"/>
      <c r="D32" s="109" t="str">
        <f>IF(エラー判定シート!$E$10=FALSE,"",IF(AND(エラー判定シート!$E$10=TRUE,OR(エラー判定シート!AG$57&lt;&gt;"OK",エラー判定シート!AH$57&lt;&gt;"OK")),"エラーあり","エラーなし"))</f>
        <v/>
      </c>
      <c r="E32" s="93"/>
      <c r="F32" s="122" t="str">
        <f>IF(エラー判定シート!$E$10=FALSE,"",IF(AND(エラー判定シート!$E$10=TRUE,エラー判定シート!AG$57="未入力",エラー判定シート!AH$57="NG"),"種別が入力されていない車両と指定外の情報が入力されている車両があります。",IF(AND(エラー判定シート!$E$10=TRUE,エラー判定シート!AG$57="未入力",エラー判定シート!AH$57="OK"),"種別が入力されていない車両があります。",IF(AND(エラー判定シート!$E$10=TRUE,エラー判定シート!AG$57="OK",エラー判定シート!AH$57="NG"),"種別に指定外の情報が入力されている車両があります。",""))))</f>
        <v/>
      </c>
      <c r="G32" s="93"/>
      <c r="H32" s="121" t="str">
        <f>IF(F32&lt;&gt;"","J10～"&amp;入力シート!$O$5+9,"")</f>
        <v/>
      </c>
      <c r="I32" s="93"/>
    </row>
    <row r="33" spans="1:9" ht="5.0999999999999996" customHeight="1" thickBot="1">
      <c r="A33" s="93"/>
      <c r="B33" s="93"/>
      <c r="C33" s="93"/>
      <c r="D33" s="93"/>
      <c r="E33" s="93"/>
      <c r="F33" s="93"/>
      <c r="G33" s="93"/>
      <c r="H33" s="93"/>
      <c r="I33" s="93"/>
    </row>
    <row r="34" spans="1:9" ht="14.25" thickBot="1">
      <c r="A34" s="93"/>
      <c r="B34" s="120" t="s">
        <v>4650</v>
      </c>
      <c r="C34" s="93"/>
      <c r="D34" s="109" t="str">
        <f>IF(エラー判定シート!$E$10=FALSE,"",IF(AND(エラー判定シート!$E$10=TRUE,OR(エラー判定シート!AJ$57&lt;&gt;"OK",エラー判定シート!AK$57&lt;&gt;"OK")),"エラーあり","エラーなし"))</f>
        <v/>
      </c>
      <c r="E34" s="93"/>
      <c r="F34" s="119" t="str">
        <f>IF(エラー判定シート!$E$10=FALSE,"",IF(AND(エラー判定シート!$E$10=TRUE,エラー判定シート!AJ$57="未入力",エラー判定シート!AK$57="NG"),"用途が入力されていない車両と指定外の情報が入力されている車両があります。",IF(AND(エラー判定シート!$E$10=TRUE,エラー判定シート!AJ$57="未入力",エラー判定シート!AK$57="OK"),"用途が入力されていない車両があります。",IF(AND(エラー判定シート!$E$10=TRUE,エラー判定シート!AJ$57="OK",エラー判定シート!AK$57="NG"),"用途に指定外の情報が入力されている車両があります。",""))))</f>
        <v/>
      </c>
      <c r="G34" s="93"/>
      <c r="H34" s="120" t="str">
        <f>IF(F34&lt;&gt;"","K10～"&amp;入力シート!$O$5+9,"")</f>
        <v/>
      </c>
      <c r="I34" s="93"/>
    </row>
    <row r="35" spans="1:9" ht="5.0999999999999996" customHeight="1" thickBot="1">
      <c r="A35" s="93"/>
      <c r="B35" s="93"/>
      <c r="C35" s="93"/>
      <c r="D35" s="93"/>
      <c r="E35" s="93"/>
      <c r="F35" s="93"/>
      <c r="G35" s="93"/>
      <c r="H35" s="93"/>
      <c r="I35" s="93"/>
    </row>
    <row r="36" spans="1:9" ht="14.25" thickBot="1">
      <c r="A36" s="93"/>
      <c r="B36" s="121" t="s">
        <v>4655</v>
      </c>
      <c r="C36" s="93"/>
      <c r="D36" s="109" t="str">
        <f>IF(エラー判定シート!$E$10=FALSE,"",IF(AND(エラー判定シート!$E$10=TRUE,OR(エラー判定シート!AM$57&lt;&gt;"OK",エラー判定シート!AN$57&lt;&gt;"OK")),"エラーあり","エラーなし"))</f>
        <v/>
      </c>
      <c r="E36" s="93"/>
      <c r="F36" s="122" t="str">
        <f>IF(エラー判定シート!$E$10=FALSE,"",IF(AND(エラー判定シート!$E$10=TRUE,エラー判定シート!AM$57="未入力",エラー判定シート!AN$57="NG"),"事業用・自家用の別が入力されていない車両と指定外の情報が入力されている車両があります。",IF(AND(エラー判定シート!$E$10=TRUE,エラー判定シート!AM$57="未入力",エラー判定シート!$AN57="OK"),"事業用・自家用の別が入力されていない車両があります。",IF(AND(エラー判定シート!$E$10=TRUE,エラー判定シート!AM$57="OK",エラー判定シート!AN$57="NG"),"事業用・自家用の別に指定外の情報が入力されている車両があります。",""))))</f>
        <v/>
      </c>
      <c r="G36" s="93"/>
      <c r="H36" s="121" t="str">
        <f>IF(F36&lt;&gt;"","L10～"&amp;入力シート!$O$5+9,"")</f>
        <v/>
      </c>
      <c r="I36" s="93"/>
    </row>
    <row r="37" spans="1:9" ht="5.0999999999999996" customHeight="1" thickBot="1">
      <c r="A37" s="93"/>
      <c r="B37" s="93"/>
      <c r="C37" s="93"/>
      <c r="D37" s="93"/>
      <c r="E37" s="93"/>
      <c r="F37" s="93"/>
      <c r="G37" s="93"/>
      <c r="H37" s="93"/>
      <c r="I37" s="93"/>
    </row>
    <row r="38" spans="1:9" ht="14.25" thickBot="1">
      <c r="A38" s="93"/>
      <c r="B38" s="120" t="s">
        <v>4697</v>
      </c>
      <c r="C38" s="93"/>
      <c r="D38" s="112" t="str">
        <f>IF(エラー判定シート!$E$10=FALSE,"",IF(AND(エラー判定シート!$E$10=TRUE,エラー判定シート!AP$57&lt;&gt;"OK",エラー判定シート!AQ$57&lt;&gt;"OK"),"エラーあり/要確認",IF(AND(エラー判定シート!$E$10=TRUE,エラー判定シート!AP$57&lt;&gt;"OK",エラー判定シート!AQ$57="OK"),"エラーあり",IF(AND(エラー判定シート!$E$10=TRUE,エラー判定シート!AP$57="OK",エラー判定シート!AQ$57&lt;&gt;"OK"),"要確認","エラーなし"))))</f>
        <v/>
      </c>
      <c r="E38" s="93"/>
      <c r="F38" s="119" t="str">
        <f>IF(D38="エラーあり/要確認","車体形状の入力されていない箇所があります。また、指定外の情報が入力されている箇所があります。間違いない場合はそのまま提出してください。",IF(D38="エラーあり","車体形状の入力されていない箇所があります。",IF(D38="要確認","指定外の情報が入力されている箇所があります。間違いない場合はそのまま提出してください。","")))</f>
        <v/>
      </c>
      <c r="G38" s="93"/>
      <c r="H38" s="120" t="str">
        <f>IF(F38&lt;&gt;"","M10～"&amp;入力シート!$O$5+9,"")</f>
        <v/>
      </c>
      <c r="I38" s="93"/>
    </row>
    <row r="39" spans="1:9" ht="5.0999999999999996" customHeight="1" thickBot="1">
      <c r="A39" s="93"/>
      <c r="B39" s="93"/>
      <c r="C39" s="93"/>
      <c r="D39" s="93"/>
      <c r="E39" s="93"/>
      <c r="F39" s="93"/>
      <c r="G39" s="93"/>
      <c r="H39" s="93"/>
      <c r="I39" s="93"/>
    </row>
    <row r="40" spans="1:9" ht="14.25" thickBot="1">
      <c r="A40" s="93"/>
      <c r="B40" s="121" t="s">
        <v>4701</v>
      </c>
      <c r="C40" s="93"/>
      <c r="D40" s="109" t="str">
        <f>IF(エラー判定シート!$E$10=FALSE,"",IF(AND(エラー判定シート!$E$10=TRUE,OR(エラー判定シート!AT$57&lt;&gt;"OK")),"エラーあり","エラーなし"))</f>
        <v/>
      </c>
      <c r="E40" s="93"/>
      <c r="F40" s="122" t="str">
        <f>IF(エラー判定シート!$E$10=FALSE,"",IF(AND(エラー判定シート!$E$10=TRUE,エラー判定シート!AT$57="未入力",エラー判定シート!$AU79="OK"),"最大積載量が入力されていない車両があります。",""))</f>
        <v/>
      </c>
      <c r="G40" s="93"/>
      <c r="H40" s="121" t="str">
        <f>IF(F40&lt;&gt;"","N10～"&amp;入力シート!$O$5+9,"")</f>
        <v/>
      </c>
      <c r="I40" s="93"/>
    </row>
    <row r="41" spans="1:9" ht="5.0999999999999996" customHeight="1" thickBot="1">
      <c r="A41" s="93"/>
      <c r="B41" s="93"/>
      <c r="C41" s="93"/>
      <c r="D41" s="93"/>
      <c r="E41" s="93"/>
      <c r="F41" s="93"/>
      <c r="G41" s="93"/>
      <c r="H41" s="93"/>
      <c r="I41" s="93"/>
    </row>
    <row r="42" spans="1:9" ht="14.25" thickBot="1">
      <c r="A42" s="93"/>
      <c r="B42" s="120" t="s">
        <v>4703</v>
      </c>
      <c r="C42" s="93"/>
      <c r="D42" s="109" t="str">
        <f>IF(エラー判定シート!$E$10=FALSE,"",IF(AND(エラー判定シート!$E$10=TRUE,エラー判定シート!$AW$57&lt;&gt;"OK"),"エラーあり","エラーなし"))</f>
        <v/>
      </c>
      <c r="E42" s="93"/>
      <c r="F42" s="119" t="str">
        <f>IF(D42="エラーあり","車名の入力されていない車両があります。","")</f>
        <v/>
      </c>
      <c r="G42" s="93"/>
      <c r="H42" s="120" t="str">
        <f>IF(F42&lt;&gt;"","P10～"&amp;入力シート!$O$5+9,"")</f>
        <v/>
      </c>
      <c r="I42" s="93"/>
    </row>
    <row r="43" spans="1:9" ht="5.0999999999999996" customHeight="1" thickBot="1">
      <c r="A43" s="93"/>
      <c r="B43" s="93"/>
      <c r="C43" s="93"/>
      <c r="D43" s="93"/>
      <c r="E43" s="93"/>
      <c r="F43" s="93"/>
      <c r="G43" s="93"/>
      <c r="H43" s="93"/>
      <c r="I43" s="93"/>
    </row>
    <row r="44" spans="1:9" ht="14.25" thickBot="1">
      <c r="A44" s="93"/>
      <c r="B44" s="121" t="s">
        <v>4705</v>
      </c>
      <c r="C44" s="93"/>
      <c r="D44" s="109" t="str">
        <f>IF(エラー判定シート!$E$10=FALSE,"",IF(AND(エラー判定シート!$E$10=TRUE,OR(エラー判定シート!$AY$57&lt;&gt;"OK",エラー判定シート!$AZ$57&lt;&gt;"OK")),"エラーあり","エラーなし"))</f>
        <v/>
      </c>
      <c r="E44" s="93"/>
      <c r="F44" s="122" t="str">
        <f>IF(エラー判定シート!$E$10=FALSE,"",IF(AND(エラー判定シート!$E$10=TRUE,エラー判定シート!AY$57="未入力",エラー判定シート!AZ$57="NG"),"車台番号が入力されていない車両と重複している車両があります。",IF(AND(エラー判定シート!$E$10=TRUE,エラー判定シート!AY$57="未入力",エラー判定シート!$AZ57="OK"),"車台番号が入力されていない車両があります。",IF(AND(エラー判定シート!$E$10=TRUE,エラー判定シート!AY$57="OK",エラー判定シート!AZ$57="NG"),"車台番号が重複している車両があります。",""))))</f>
        <v/>
      </c>
      <c r="G44" s="93"/>
      <c r="H44" s="121" t="str">
        <f>IF(F44&lt;&gt;"","Q10～"&amp;入力シート!$O$5+9,"")</f>
        <v/>
      </c>
      <c r="I44" s="93"/>
    </row>
    <row r="45" spans="1:9" ht="5.0999999999999996" customHeight="1" thickBot="1">
      <c r="A45" s="93"/>
      <c r="B45" s="93"/>
      <c r="C45" s="93"/>
      <c r="D45" s="93"/>
      <c r="E45" s="93"/>
      <c r="F45" s="93"/>
      <c r="G45" s="93"/>
      <c r="H45" s="93"/>
      <c r="I45" s="93"/>
    </row>
    <row r="46" spans="1:9" ht="14.25" thickBot="1">
      <c r="A46" s="93"/>
      <c r="B46" s="120" t="s">
        <v>4707</v>
      </c>
      <c r="C46" s="93"/>
      <c r="D46" s="109" t="str">
        <f>IF(エラー判定シート!$E$10=FALSE,"",IF(AND(エラー判定シート!$E$10=TRUE,エラー判定シート!$BB$57&lt;&gt;"OK"),"エラーあり","エラーなし"))</f>
        <v/>
      </c>
      <c r="E46" s="93"/>
      <c r="F46" s="119" t="str">
        <f>IF(D46="エラーあり","型式の入力されていない車両があります。","")</f>
        <v/>
      </c>
      <c r="G46" s="93"/>
      <c r="H46" s="120" t="str">
        <f>IF(F46&lt;&gt;"","R10～"&amp;入力シート!$O$5+9,"")</f>
        <v/>
      </c>
      <c r="I46" s="93"/>
    </row>
    <row r="47" spans="1:9" ht="5.0999999999999996" customHeight="1" thickBot="1">
      <c r="A47" s="93"/>
      <c r="B47" s="93"/>
      <c r="C47" s="93"/>
      <c r="D47" s="93"/>
      <c r="E47" s="93"/>
      <c r="F47" s="93"/>
      <c r="G47" s="93"/>
      <c r="H47" s="93"/>
      <c r="I47" s="93"/>
    </row>
    <row r="48" spans="1:9" ht="14.25" thickBot="1">
      <c r="A48" s="93"/>
      <c r="B48" s="121" t="s">
        <v>4714</v>
      </c>
      <c r="C48" s="93"/>
      <c r="D48" s="109" t="str">
        <f>IF(エラー判定シート!$E$10=FALSE,"",IF(AND(エラー判定シート!$E$10=TRUE,OR(エラー判定シート!BD$57&lt;&gt;"OK",エラー判定シート!BE$57&lt;&gt;"OK")),"エラーあり","エラーなし"))</f>
        <v/>
      </c>
      <c r="E48" s="93"/>
      <c r="F48" s="122" t="str">
        <f>IF(エラー判定シート!$E$10=FALSE,"",IF(AND(エラー判定シート!$E$10=TRUE,エラー判定シート!BD$57="未入力",エラー判定シート!BE$57="NG"),"燃料の種類が入力されていない車両と指定外の情報が入力されている車両があります。",IF(AND(エラー判定シート!$E$10=TRUE,エラー判定シート!BD$57="未入力",エラー判定シート!BE$57="OK"),"燃料の種類が入力されていない車両があります。",IF(AND(エラー判定シート!$E$10=TRUE,エラー判定シート!BD$57="OK",エラー判定シート!BE$57="NG"),"燃料の種類に指定外の情報が入力されている車両があります。",""))))</f>
        <v/>
      </c>
      <c r="G48" s="93"/>
      <c r="H48" s="121" t="str">
        <f>IF(F48&lt;&gt;"","S10～"&amp;入力シート!$O$5+9,"")</f>
        <v/>
      </c>
      <c r="I48" s="93"/>
    </row>
    <row r="49" spans="1:9" ht="5.0999999999999996" customHeight="1" thickBot="1">
      <c r="A49" s="93"/>
      <c r="B49" s="93"/>
      <c r="C49" s="93"/>
      <c r="D49" s="93"/>
      <c r="E49" s="93"/>
      <c r="F49" s="93"/>
      <c r="G49" s="93"/>
      <c r="H49" s="93"/>
      <c r="I49" s="93"/>
    </row>
    <row r="50" spans="1:9" ht="14.25" thickBot="1">
      <c r="A50" s="93"/>
      <c r="B50" s="120" t="s">
        <v>4711</v>
      </c>
      <c r="C50" s="93"/>
      <c r="D50" s="109" t="str">
        <f>IF(エラー判定シート!$E$10=FALSE,"",IF(AND(エラー判定シート!$E$10=TRUE,エラー判定シート!$BI$57&lt;&gt;"OK"),"エラーあり","エラーなし"))</f>
        <v/>
      </c>
      <c r="E50" s="93"/>
      <c r="F50" s="119" t="str">
        <f>IF(D50="エラーあり","使用者の氏名又は名称の入力されていない車両があります。","")</f>
        <v/>
      </c>
      <c r="G50" s="93"/>
      <c r="H50" s="120" t="str">
        <f>IF(F50&lt;&gt;"","T10～"&amp;入力シート!$O$5+9,"")</f>
        <v/>
      </c>
      <c r="I50" s="93"/>
    </row>
    <row r="51" spans="1:9" ht="5.0999999999999996" customHeight="1" thickBot="1">
      <c r="A51" s="93"/>
      <c r="B51" s="93"/>
      <c r="C51" s="93"/>
      <c r="D51" s="93"/>
      <c r="E51" s="93"/>
      <c r="F51" s="93"/>
      <c r="G51" s="93"/>
      <c r="H51" s="93"/>
      <c r="I51" s="93"/>
    </row>
    <row r="52" spans="1:9" ht="14.25" thickBot="1">
      <c r="A52" s="93"/>
      <c r="B52" s="121" t="s">
        <v>4716</v>
      </c>
      <c r="C52" s="93"/>
      <c r="D52" s="109" t="str">
        <f>IF(エラー判定シート!$E$10=FALSE,"",IF(AND(エラー判定シート!$E$10=TRUE,エラー判定シート!$BK$57&lt;&gt;"OK"),"エラーあり","エラーなし"))</f>
        <v/>
      </c>
      <c r="E52" s="93"/>
      <c r="F52" s="122" t="str">
        <f>IF(D52="エラーあり","車両が所属する事業所名の入力されていない車両があります。","")</f>
        <v/>
      </c>
      <c r="G52" s="93"/>
      <c r="H52" s="121" t="str">
        <f>IF(F52&lt;&gt;"","V10～"&amp;入力シート!$O$5+9,"")</f>
        <v/>
      </c>
      <c r="I52" s="93"/>
    </row>
    <row r="53" spans="1:9" ht="5.0999999999999996" customHeight="1" thickBot="1">
      <c r="A53" s="93"/>
      <c r="B53" s="93"/>
      <c r="C53" s="93"/>
      <c r="D53" s="93"/>
      <c r="E53" s="93"/>
      <c r="F53" s="93"/>
      <c r="G53" s="93"/>
      <c r="H53" s="93"/>
      <c r="I53" s="93"/>
    </row>
    <row r="54" spans="1:9" ht="14.25" thickBot="1">
      <c r="A54" s="93"/>
      <c r="B54" s="120" t="s">
        <v>4718</v>
      </c>
      <c r="C54" s="93"/>
      <c r="D54" s="109" t="str">
        <f>IF(エラー判定シート!$E$10=FALSE,"",IF(AND(エラー判定シート!$E$10=TRUE,エラー判定シート!$BM$57&lt;&gt;"OK"),"エラーあり","エラーなし"))</f>
        <v/>
      </c>
      <c r="E54" s="93"/>
      <c r="F54" s="119" t="str">
        <f>IF(D54="エラーあり","車載器品名が入力されていない車両があります。","")</f>
        <v/>
      </c>
      <c r="G54" s="93"/>
      <c r="H54" s="120" t="str">
        <f>IF(F54&lt;&gt;"","W10～"&amp;入力シート!$O$5+9,"")</f>
        <v/>
      </c>
      <c r="I54" s="93"/>
    </row>
    <row r="55" spans="1:9" ht="5.0999999999999996" customHeight="1" thickBot="1">
      <c r="A55" s="93"/>
      <c r="B55" s="93"/>
      <c r="C55" s="93"/>
      <c r="D55" s="93"/>
      <c r="E55" s="93"/>
      <c r="F55" s="93"/>
      <c r="G55" s="93"/>
      <c r="H55" s="93"/>
      <c r="I55" s="93"/>
    </row>
    <row r="56" spans="1:9" ht="14.25" thickBot="1">
      <c r="A56" s="93"/>
      <c r="B56" s="121" t="s">
        <v>4724</v>
      </c>
      <c r="C56" s="93"/>
      <c r="D56" s="109" t="str">
        <f>IF(エラー判定シート!$E$10=FALSE,"",IF(AND(エラー判定シート!$E$10=TRUE,OR(エラー判定シート!BO$57&lt;&gt;"OK",エラー判定シート!BP$57&lt;&gt;"OK")),"エラーあり","エラーなし"))</f>
        <v/>
      </c>
      <c r="E56" s="93"/>
      <c r="F56" s="122" t="str">
        <f>IF(エラー判定シート!$E$10=FALSE,"",IF(AND(エラー判定シート!$E$10=TRUE,エラー判定シート!BO$57="未入力",エラー判定シート!BP$57="NG"),"シリアルナンバーが入力されていない車両と重複している車両があります。正しく入力してください。",IF(AND(エラー判定シート!$E$10=TRUE,エラー判定シート!BO$57="未入力",エラー判定シート!BP$57="OK"),"シリアルナンバーが入力されていない車両があります。",IF(AND(エラー判定シート!$E$10=TRUE,エラー判定シート!BO$57="OK",エラー判定シート!BP$57="NG"),"シリアルナンバーが重複している車両があります。",""))))</f>
        <v/>
      </c>
      <c r="G56" s="93"/>
      <c r="H56" s="121" t="str">
        <f>IF(F56&lt;&gt;"","X10～"&amp;入力シート!$O$5+9,"")</f>
        <v/>
      </c>
      <c r="I56" s="93"/>
    </row>
    <row r="57" spans="1:9" ht="5.0999999999999996" customHeight="1">
      <c r="A57" s="93"/>
      <c r="B57" s="93"/>
      <c r="C57" s="93"/>
      <c r="D57" s="93"/>
      <c r="E57" s="93"/>
      <c r="F57" s="93"/>
      <c r="G57" s="93"/>
      <c r="H57" s="93"/>
      <c r="I57" s="93"/>
    </row>
  </sheetData>
  <sheetProtection algorithmName="SHA-512" hashValue="trkWBMxqNr7lwJ4dhHRw96u2IhQBKSm1RTc4B5e0oPnzZv7R0wt6jlK4EW3i+Jr9wJOijVniiPXt1YlRpJf+AQ==" saltValue="GlmxbJ7F306YbJvc9hy2kw==" spinCount="100000" sheet="1" objects="1" scenarios="1" selectLockedCells="1"/>
  <phoneticPr fontId="3"/>
  <conditionalFormatting sqref="D6">
    <cfRule type="expression" dxfId="51" priority="57">
      <formula>D6="エラーあり"</formula>
    </cfRule>
    <cfRule type="expression" dxfId="50" priority="58">
      <formula>D6="要確認"</formula>
    </cfRule>
  </conditionalFormatting>
  <conditionalFormatting sqref="D8">
    <cfRule type="expression" dxfId="49" priority="55">
      <formula>D8="エラーあり"</formula>
    </cfRule>
    <cfRule type="expression" dxfId="48" priority="56">
      <formula>D8="要確認"</formula>
    </cfRule>
  </conditionalFormatting>
  <conditionalFormatting sqref="D10">
    <cfRule type="expression" dxfId="47" priority="53">
      <formula>D10="エラーあり"</formula>
    </cfRule>
    <cfRule type="expression" dxfId="46" priority="54">
      <formula>D10="要確認"</formula>
    </cfRule>
  </conditionalFormatting>
  <conditionalFormatting sqref="D14">
    <cfRule type="expression" dxfId="45" priority="51">
      <formula>D14="エラーあり"</formula>
    </cfRule>
    <cfRule type="expression" dxfId="44" priority="52">
      <formula>D14="要確認"</formula>
    </cfRule>
  </conditionalFormatting>
  <conditionalFormatting sqref="D16">
    <cfRule type="expression" dxfId="43" priority="49">
      <formula>D16="エラーあり"</formula>
    </cfRule>
    <cfRule type="expression" dxfId="42" priority="50">
      <formula>D16="要確認"</formula>
    </cfRule>
  </conditionalFormatting>
  <conditionalFormatting sqref="D18">
    <cfRule type="expression" dxfId="41" priority="47">
      <formula>D18="エラーあり"</formula>
    </cfRule>
    <cfRule type="expression" dxfId="40" priority="48">
      <formula>D18="要確認"</formula>
    </cfRule>
  </conditionalFormatting>
  <conditionalFormatting sqref="D20">
    <cfRule type="expression" dxfId="39" priority="45">
      <formula>D20="エラーあり"</formula>
    </cfRule>
    <cfRule type="expression" dxfId="38" priority="46">
      <formula>D20="要確認"</formula>
    </cfRule>
  </conditionalFormatting>
  <conditionalFormatting sqref="D26">
    <cfRule type="expression" dxfId="37" priority="43">
      <formula>D26="エラーあり"</formula>
    </cfRule>
    <cfRule type="expression" dxfId="36" priority="44">
      <formula>D26="要確認"</formula>
    </cfRule>
  </conditionalFormatting>
  <conditionalFormatting sqref="D28">
    <cfRule type="expression" dxfId="35" priority="41">
      <formula>D28="エラーあり"</formula>
    </cfRule>
    <cfRule type="expression" dxfId="34" priority="42">
      <formula>D28="要確認"</formula>
    </cfRule>
  </conditionalFormatting>
  <conditionalFormatting sqref="D30">
    <cfRule type="expression" dxfId="33" priority="39">
      <formula>D30="エラーあり"</formula>
    </cfRule>
    <cfRule type="expression" dxfId="32" priority="40">
      <formula>D30="要確認"</formula>
    </cfRule>
  </conditionalFormatting>
  <conditionalFormatting sqref="D32">
    <cfRule type="expression" dxfId="31" priority="37">
      <formula>D32="エラーあり"</formula>
    </cfRule>
    <cfRule type="expression" dxfId="30" priority="38">
      <formula>D32="要確認"</formula>
    </cfRule>
  </conditionalFormatting>
  <conditionalFormatting sqref="D34">
    <cfRule type="expression" dxfId="29" priority="35">
      <formula>D34="エラーあり"</formula>
    </cfRule>
    <cfRule type="expression" dxfId="28" priority="36">
      <formula>D34="要確認"</formula>
    </cfRule>
  </conditionalFormatting>
  <conditionalFormatting sqref="D36">
    <cfRule type="expression" dxfId="27" priority="33">
      <formula>D36="エラーあり"</formula>
    </cfRule>
    <cfRule type="expression" dxfId="26" priority="34">
      <formula>D36="要確認"</formula>
    </cfRule>
  </conditionalFormatting>
  <conditionalFormatting sqref="D38">
    <cfRule type="expression" dxfId="25" priority="31">
      <formula>OR(D38="エラーあり",D38="エラーあり/要確認")</formula>
    </cfRule>
    <cfRule type="expression" dxfId="24" priority="32">
      <formula>D38="要確認"</formula>
    </cfRule>
  </conditionalFormatting>
  <conditionalFormatting sqref="D40">
    <cfRule type="expression" dxfId="23" priority="29">
      <formula>D40="エラーあり"</formula>
    </cfRule>
    <cfRule type="expression" dxfId="22" priority="30">
      <formula>D40="要確認"</formula>
    </cfRule>
  </conditionalFormatting>
  <conditionalFormatting sqref="D42">
    <cfRule type="expression" dxfId="21" priority="27">
      <formula>D42="エラーあり"</formula>
    </cfRule>
    <cfRule type="expression" dxfId="20" priority="28">
      <formula>D42="要確認"</formula>
    </cfRule>
  </conditionalFormatting>
  <conditionalFormatting sqref="D44">
    <cfRule type="expression" dxfId="19" priority="25">
      <formula>D44="エラーあり"</formula>
    </cfRule>
    <cfRule type="expression" dxfId="18" priority="26">
      <formula>D44="要確認"</formula>
    </cfRule>
  </conditionalFormatting>
  <conditionalFormatting sqref="D46">
    <cfRule type="expression" dxfId="17" priority="21">
      <formula>D46="エラーあり"</formula>
    </cfRule>
    <cfRule type="expression" dxfId="16" priority="22">
      <formula>D46="要確認"</formula>
    </cfRule>
  </conditionalFormatting>
  <conditionalFormatting sqref="D48">
    <cfRule type="expression" dxfId="15" priority="19">
      <formula>D48="エラーあり"</formula>
    </cfRule>
    <cfRule type="expression" dxfId="14" priority="20">
      <formula>D48="要確認"</formula>
    </cfRule>
  </conditionalFormatting>
  <conditionalFormatting sqref="D56">
    <cfRule type="expression" dxfId="13" priority="9">
      <formula>D56="エラーあり"</formula>
    </cfRule>
    <cfRule type="expression" dxfId="12" priority="10">
      <formula>D56="要確認"</formula>
    </cfRule>
  </conditionalFormatting>
  <conditionalFormatting sqref="D50">
    <cfRule type="expression" dxfId="11" priority="15">
      <formula>D50="エラーあり"</formula>
    </cfRule>
    <cfRule type="expression" dxfId="10" priority="16">
      <formula>D50="要確認"</formula>
    </cfRule>
  </conditionalFormatting>
  <conditionalFormatting sqref="D52">
    <cfRule type="expression" dxfId="9" priority="13">
      <formula>D52="エラーあり"</formula>
    </cfRule>
    <cfRule type="expression" dxfId="8" priority="14">
      <formula>D52="要確認"</formula>
    </cfRule>
  </conditionalFormatting>
  <conditionalFormatting sqref="D54">
    <cfRule type="expression" dxfId="7" priority="11">
      <formula>D54="エラーあり"</formula>
    </cfRule>
    <cfRule type="expression" dxfId="6" priority="12">
      <formula>D54="要確認"</formula>
    </cfRule>
  </conditionalFormatting>
  <conditionalFormatting sqref="D22">
    <cfRule type="expression" dxfId="5" priority="3">
      <formula>D22="エラーあり"</formula>
    </cfRule>
    <cfRule type="expression" dxfId="4" priority="4">
      <formula>D22="要確認"</formula>
    </cfRule>
  </conditionalFormatting>
  <conditionalFormatting sqref="D2">
    <cfRule type="expression" dxfId="3" priority="1">
      <formula>D2="エラーあり"</formula>
    </cfRule>
    <cfRule type="expression" dxfId="2" priority="2">
      <formula>D2="要確認"</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A6" sqref="A6:B17"/>
    </sheetView>
  </sheetViews>
  <sheetFormatPr defaultRowHeight="13.5"/>
  <cols>
    <col min="1" max="1" width="54.33203125" style="133" bestFit="1" customWidth="1"/>
    <col min="2" max="16384" width="9.33203125" style="133"/>
  </cols>
  <sheetData>
    <row r="1" spans="1:2">
      <c r="A1" s="132" t="s">
        <v>4751</v>
      </c>
      <c r="B1" s="132" t="s">
        <v>4752</v>
      </c>
    </row>
    <row r="2" spans="1:2">
      <c r="A2" s="132" t="s">
        <v>4753</v>
      </c>
      <c r="B2" s="132" t="s">
        <v>4754</v>
      </c>
    </row>
    <row r="3" spans="1:2">
      <c r="A3" s="132" t="s">
        <v>4755</v>
      </c>
      <c r="B3" s="132" t="s">
        <v>4758</v>
      </c>
    </row>
    <row r="4" spans="1:2">
      <c r="A4" s="132" t="s">
        <v>4756</v>
      </c>
      <c r="B4" s="134" t="s">
        <v>4757</v>
      </c>
    </row>
    <row r="6" spans="1:2">
      <c r="A6" s="132"/>
      <c r="B6" s="132"/>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Q57"/>
  <sheetViews>
    <sheetView topLeftCell="F1" workbookViewId="0">
      <selection activeCell="AU7" sqref="AU7"/>
    </sheetView>
  </sheetViews>
  <sheetFormatPr defaultRowHeight="13.5"/>
  <cols>
    <col min="1" max="1" width="1.83203125" style="13" customWidth="1"/>
    <col min="2" max="2" width="20.6640625" style="13" bestFit="1" customWidth="1"/>
    <col min="3" max="3" width="23.6640625" style="13" customWidth="1"/>
    <col min="4" max="4" width="31.1640625" style="13" bestFit="1" customWidth="1"/>
    <col min="5" max="5" width="14.83203125" style="33" customWidth="1"/>
    <col min="6" max="6" width="5.83203125" style="13" customWidth="1"/>
    <col min="7" max="7" width="12.1640625" style="13" bestFit="1" customWidth="1"/>
    <col min="8" max="9" width="9.33203125" style="33"/>
    <col min="10" max="12" width="9.33203125" style="13"/>
    <col min="13" max="13" width="9.33203125" style="13" customWidth="1"/>
    <col min="14" max="16384" width="9.33203125" style="13"/>
  </cols>
  <sheetData>
    <row r="1" spans="1:69">
      <c r="A1" s="12" t="s">
        <v>4578</v>
      </c>
      <c r="G1" s="13">
        <v>1</v>
      </c>
      <c r="H1" s="13">
        <v>2</v>
      </c>
      <c r="I1" s="13">
        <v>3</v>
      </c>
      <c r="J1" s="13">
        <v>4</v>
      </c>
      <c r="K1" s="13">
        <v>5</v>
      </c>
      <c r="L1" s="13">
        <v>6</v>
      </c>
      <c r="M1" s="13">
        <v>7</v>
      </c>
      <c r="N1" s="13">
        <v>8</v>
      </c>
      <c r="O1" s="13">
        <v>9</v>
      </c>
      <c r="P1" s="13">
        <v>10</v>
      </c>
      <c r="Q1" s="13">
        <v>11</v>
      </c>
      <c r="R1" s="13">
        <v>12</v>
      </c>
      <c r="S1" s="13">
        <v>13</v>
      </c>
      <c r="T1" s="13">
        <v>14</v>
      </c>
      <c r="U1" s="13">
        <v>15</v>
      </c>
      <c r="V1" s="13">
        <v>16</v>
      </c>
      <c r="W1" s="13">
        <v>17</v>
      </c>
      <c r="X1" s="13">
        <v>18</v>
      </c>
      <c r="Y1" s="13">
        <v>19</v>
      </c>
      <c r="Z1" s="13">
        <v>20</v>
      </c>
      <c r="AA1" s="13">
        <v>21</v>
      </c>
      <c r="AB1" s="13">
        <v>22</v>
      </c>
      <c r="AC1" s="13">
        <v>23</v>
      </c>
      <c r="AD1" s="13">
        <v>24</v>
      </c>
      <c r="AE1" s="13">
        <v>25</v>
      </c>
      <c r="AF1" s="13">
        <v>26</v>
      </c>
      <c r="AG1" s="13">
        <v>27</v>
      </c>
      <c r="AH1" s="13">
        <v>28</v>
      </c>
      <c r="AI1" s="13">
        <v>29</v>
      </c>
      <c r="AJ1" s="13">
        <v>30</v>
      </c>
      <c r="AK1" s="13">
        <v>31</v>
      </c>
      <c r="AL1" s="13">
        <v>32</v>
      </c>
      <c r="AM1" s="13">
        <v>33</v>
      </c>
      <c r="AN1" s="13">
        <v>34</v>
      </c>
      <c r="AO1" s="13">
        <v>35</v>
      </c>
      <c r="AP1" s="13">
        <v>36</v>
      </c>
      <c r="AQ1" s="13">
        <v>37</v>
      </c>
      <c r="AR1" s="13">
        <v>38</v>
      </c>
      <c r="AS1" s="13">
        <v>39</v>
      </c>
      <c r="AT1" s="13">
        <v>40</v>
      </c>
      <c r="AU1" s="13">
        <v>41</v>
      </c>
      <c r="AV1" s="13">
        <v>42</v>
      </c>
      <c r="AW1" s="13">
        <v>43</v>
      </c>
      <c r="AX1" s="13">
        <v>44</v>
      </c>
      <c r="AY1" s="13">
        <v>45</v>
      </c>
      <c r="AZ1" s="13">
        <v>46</v>
      </c>
      <c r="BA1" s="13">
        <v>47</v>
      </c>
      <c r="BB1" s="13">
        <v>48</v>
      </c>
      <c r="BC1" s="13">
        <v>49</v>
      </c>
      <c r="BD1" s="13">
        <v>50</v>
      </c>
      <c r="BE1" s="13">
        <v>51</v>
      </c>
      <c r="BF1" s="13">
        <v>52</v>
      </c>
      <c r="BG1" s="13">
        <v>53</v>
      </c>
      <c r="BH1" s="13">
        <v>54</v>
      </c>
      <c r="BI1" s="13">
        <v>55</v>
      </c>
      <c r="BJ1" s="13">
        <v>56</v>
      </c>
      <c r="BK1" s="13">
        <v>57</v>
      </c>
      <c r="BL1" s="13">
        <v>58</v>
      </c>
      <c r="BM1" s="13">
        <v>59</v>
      </c>
      <c r="BN1" s="13">
        <v>60</v>
      </c>
      <c r="BO1" s="13">
        <v>61</v>
      </c>
      <c r="BP1" s="13">
        <v>62</v>
      </c>
      <c r="BQ1" s="13">
        <v>63</v>
      </c>
    </row>
    <row r="2" spans="1:69" ht="5.0999999999999996" customHeight="1"/>
    <row r="3" spans="1:69">
      <c r="B3" s="15" t="s">
        <v>4579</v>
      </c>
      <c r="C3" s="15" t="s">
        <v>4580</v>
      </c>
      <c r="D3" s="15" t="s">
        <v>4581</v>
      </c>
      <c r="E3" s="15" t="s">
        <v>4582</v>
      </c>
      <c r="G3" s="186" t="s">
        <v>167</v>
      </c>
      <c r="H3" s="183" t="s">
        <v>31</v>
      </c>
      <c r="I3" s="184"/>
      <c r="J3" s="184"/>
      <c r="K3" s="184"/>
      <c r="L3" s="184"/>
      <c r="M3" s="184"/>
      <c r="N3" s="184"/>
      <c r="O3" s="184"/>
      <c r="P3" s="184"/>
      <c r="Q3" s="184"/>
      <c r="R3" s="184"/>
      <c r="S3" s="184"/>
      <c r="T3" s="184"/>
      <c r="U3" s="184"/>
      <c r="V3" s="185"/>
      <c r="W3" s="183" t="s">
        <v>4604</v>
      </c>
      <c r="X3" s="184"/>
      <c r="Y3" s="184"/>
      <c r="Z3" s="184"/>
      <c r="AA3" s="184"/>
      <c r="AB3" s="184"/>
      <c r="AC3" s="184"/>
      <c r="AD3" s="184"/>
      <c r="AE3" s="185"/>
      <c r="AF3" s="174" t="s">
        <v>4643</v>
      </c>
      <c r="AG3" s="175"/>
      <c r="AH3" s="176"/>
      <c r="AI3" s="174" t="s">
        <v>4647</v>
      </c>
      <c r="AJ3" s="175"/>
      <c r="AK3" s="176"/>
      <c r="AL3" s="174" t="s">
        <v>4652</v>
      </c>
      <c r="AM3" s="175"/>
      <c r="AN3" s="176"/>
      <c r="AO3" s="174" t="s">
        <v>4</v>
      </c>
      <c r="AP3" s="175"/>
      <c r="AQ3" s="176"/>
      <c r="AR3" s="174" t="s">
        <v>4701</v>
      </c>
      <c r="AS3" s="175"/>
      <c r="AT3" s="175"/>
      <c r="AU3" s="176"/>
      <c r="AV3" s="174" t="s">
        <v>4703</v>
      </c>
      <c r="AW3" s="176"/>
      <c r="AX3" s="174" t="s">
        <v>4705</v>
      </c>
      <c r="AY3" s="175"/>
      <c r="AZ3" s="176"/>
      <c r="BA3" s="174" t="s">
        <v>5</v>
      </c>
      <c r="BB3" s="176"/>
      <c r="BC3" s="174" t="s">
        <v>4740</v>
      </c>
      <c r="BD3" s="175"/>
      <c r="BE3" s="176"/>
      <c r="BF3" s="174" t="s">
        <v>4742</v>
      </c>
      <c r="BG3" s="175"/>
      <c r="BH3" s="175"/>
      <c r="BI3" s="176"/>
      <c r="BJ3" s="182" t="s">
        <v>4744</v>
      </c>
      <c r="BK3" s="176"/>
      <c r="BL3" s="174" t="s">
        <v>4746</v>
      </c>
      <c r="BM3" s="176"/>
      <c r="BN3" s="174" t="s">
        <v>4748</v>
      </c>
      <c r="BO3" s="175"/>
      <c r="BP3" s="176"/>
      <c r="BQ3" s="172" t="s">
        <v>4728</v>
      </c>
    </row>
    <row r="4" spans="1:69">
      <c r="B4" s="35" t="s">
        <v>168</v>
      </c>
      <c r="C4" s="36" t="str">
        <f>IF(入力シート!E5&lt;&gt;"",入力シート!E5,"")</f>
        <v/>
      </c>
      <c r="D4" s="14" t="s">
        <v>4584</v>
      </c>
      <c r="E4" s="34" t="str">
        <f>IF(C4="","未入力","OK")</f>
        <v>未入力</v>
      </c>
      <c r="G4" s="187"/>
      <c r="H4" s="180" t="s">
        <v>4587</v>
      </c>
      <c r="I4" s="180"/>
      <c r="J4" s="180"/>
      <c r="K4" s="183" t="s">
        <v>170</v>
      </c>
      <c r="L4" s="184"/>
      <c r="M4" s="185"/>
      <c r="N4" s="183" t="s">
        <v>4594</v>
      </c>
      <c r="O4" s="184"/>
      <c r="P4" s="184"/>
      <c r="Q4" s="185"/>
      <c r="R4" s="183" t="s">
        <v>4473</v>
      </c>
      <c r="S4" s="184"/>
      <c r="T4" s="185"/>
      <c r="U4" s="183" t="s">
        <v>4725</v>
      </c>
      <c r="V4" s="185"/>
      <c r="W4" s="183" t="s">
        <v>4475</v>
      </c>
      <c r="X4" s="184"/>
      <c r="Y4" s="185"/>
      <c r="Z4" s="183" t="s">
        <v>4476</v>
      </c>
      <c r="AA4" s="184"/>
      <c r="AB4" s="185"/>
      <c r="AC4" s="183" t="s">
        <v>4630</v>
      </c>
      <c r="AD4" s="184"/>
      <c r="AE4" s="185"/>
      <c r="AF4" s="177"/>
      <c r="AG4" s="178"/>
      <c r="AH4" s="179"/>
      <c r="AI4" s="177"/>
      <c r="AJ4" s="178"/>
      <c r="AK4" s="179"/>
      <c r="AL4" s="177"/>
      <c r="AM4" s="178"/>
      <c r="AN4" s="179"/>
      <c r="AO4" s="177"/>
      <c r="AP4" s="178"/>
      <c r="AQ4" s="179"/>
      <c r="AR4" s="177"/>
      <c r="AS4" s="178"/>
      <c r="AT4" s="178"/>
      <c r="AU4" s="179"/>
      <c r="AV4" s="177"/>
      <c r="AW4" s="179"/>
      <c r="AX4" s="177"/>
      <c r="AY4" s="178"/>
      <c r="AZ4" s="179"/>
      <c r="BA4" s="177"/>
      <c r="BB4" s="179"/>
      <c r="BC4" s="177"/>
      <c r="BD4" s="178"/>
      <c r="BE4" s="179"/>
      <c r="BF4" s="177"/>
      <c r="BG4" s="178"/>
      <c r="BH4" s="178"/>
      <c r="BI4" s="179"/>
      <c r="BJ4" s="177"/>
      <c r="BK4" s="179"/>
      <c r="BL4" s="177"/>
      <c r="BM4" s="179"/>
      <c r="BN4" s="177"/>
      <c r="BO4" s="178"/>
      <c r="BP4" s="179"/>
      <c r="BQ4" s="173"/>
    </row>
    <row r="5" spans="1:69" ht="13.5" customHeight="1">
      <c r="B5" s="37"/>
      <c r="C5" s="38"/>
      <c r="D5" s="14" t="s">
        <v>4583</v>
      </c>
      <c r="E5" s="34" t="str">
        <f>IF(E4="未入力","-",IF(AND(LEFT(C4,1)="4",LEN(C4)=5),"OK","NG"))</f>
        <v>-</v>
      </c>
      <c r="G5" s="187"/>
      <c r="H5" s="180" t="s">
        <v>4580</v>
      </c>
      <c r="I5" s="15" t="s">
        <v>4596</v>
      </c>
      <c r="J5" s="15" t="s">
        <v>4595</v>
      </c>
      <c r="K5" s="180" t="s">
        <v>4580</v>
      </c>
      <c r="L5" s="15" t="s">
        <v>4597</v>
      </c>
      <c r="M5" s="15" t="s">
        <v>4598</v>
      </c>
      <c r="N5" s="180" t="s">
        <v>4580</v>
      </c>
      <c r="O5" s="15" t="s">
        <v>4599</v>
      </c>
      <c r="P5" s="15" t="s">
        <v>4600</v>
      </c>
      <c r="Q5" s="15" t="s">
        <v>4624</v>
      </c>
      <c r="R5" s="180" t="s">
        <v>4580</v>
      </c>
      <c r="S5" s="15" t="s">
        <v>4601</v>
      </c>
      <c r="T5" s="15" t="s">
        <v>4602</v>
      </c>
      <c r="U5" s="180" t="s">
        <v>4574</v>
      </c>
      <c r="V5" s="15" t="s">
        <v>4726</v>
      </c>
      <c r="W5" s="180" t="s">
        <v>4580</v>
      </c>
      <c r="X5" s="15" t="s">
        <v>4605</v>
      </c>
      <c r="Y5" s="15" t="s">
        <v>4606</v>
      </c>
      <c r="Z5" s="180" t="s">
        <v>4580</v>
      </c>
      <c r="AA5" s="15" t="s">
        <v>4607</v>
      </c>
      <c r="AB5" s="15" t="s">
        <v>4623</v>
      </c>
      <c r="AC5" s="180" t="s">
        <v>4574</v>
      </c>
      <c r="AD5" s="15" t="s">
        <v>4631</v>
      </c>
      <c r="AE5" s="15" t="s">
        <v>4632</v>
      </c>
      <c r="AF5" s="180" t="s">
        <v>4574</v>
      </c>
      <c r="AG5" s="15" t="s">
        <v>4644</v>
      </c>
      <c r="AH5" s="15" t="s">
        <v>4645</v>
      </c>
      <c r="AI5" s="180" t="s">
        <v>4574</v>
      </c>
      <c r="AJ5" s="15" t="s">
        <v>4648</v>
      </c>
      <c r="AK5" s="15" t="s">
        <v>4649</v>
      </c>
      <c r="AL5" s="180" t="s">
        <v>4574</v>
      </c>
      <c r="AM5" s="15" t="s">
        <v>4653</v>
      </c>
      <c r="AN5" s="15" t="s">
        <v>4654</v>
      </c>
      <c r="AO5" s="180" t="s">
        <v>4574</v>
      </c>
      <c r="AP5" s="15" t="s">
        <v>4695</v>
      </c>
      <c r="AQ5" s="15" t="s">
        <v>4696</v>
      </c>
      <c r="AR5" s="183" t="s">
        <v>4698</v>
      </c>
      <c r="AS5" s="185"/>
      <c r="AT5" s="15" t="s">
        <v>4695</v>
      </c>
      <c r="AU5" s="15" t="s">
        <v>4696</v>
      </c>
      <c r="AV5" s="180" t="s">
        <v>4574</v>
      </c>
      <c r="AW5" s="15" t="s">
        <v>4704</v>
      </c>
      <c r="AX5" s="180" t="s">
        <v>4574</v>
      </c>
      <c r="AY5" s="15" t="s">
        <v>4706</v>
      </c>
      <c r="AZ5" s="15" t="s">
        <v>4729</v>
      </c>
      <c r="BA5" s="180" t="s">
        <v>4574</v>
      </c>
      <c r="BB5" s="15" t="s">
        <v>4708</v>
      </c>
      <c r="BC5" s="180" t="s">
        <v>4574</v>
      </c>
      <c r="BD5" s="15" t="s">
        <v>4709</v>
      </c>
      <c r="BE5" s="15" t="s">
        <v>4710</v>
      </c>
      <c r="BF5" s="180" t="s">
        <v>4574</v>
      </c>
      <c r="BG5" s="181" t="s">
        <v>4712</v>
      </c>
      <c r="BH5" s="181" t="s">
        <v>4713</v>
      </c>
      <c r="BI5" s="15" t="s">
        <v>4715</v>
      </c>
      <c r="BJ5" s="180" t="s">
        <v>4574</v>
      </c>
      <c r="BK5" s="15" t="s">
        <v>4717</v>
      </c>
      <c r="BL5" s="180" t="s">
        <v>4574</v>
      </c>
      <c r="BM5" s="15" t="s">
        <v>4719</v>
      </c>
      <c r="BN5" s="180" t="s">
        <v>4574</v>
      </c>
      <c r="BO5" s="15" t="s">
        <v>4721</v>
      </c>
      <c r="BP5" s="15" t="s">
        <v>4722</v>
      </c>
      <c r="BQ5" s="173"/>
    </row>
    <row r="6" spans="1:69">
      <c r="B6" s="14" t="s">
        <v>4486</v>
      </c>
      <c r="C6" s="39" t="str">
        <f>IF(入力シート!J5&lt;&gt;"",入力シート!J5,"")</f>
        <v/>
      </c>
      <c r="D6" s="14" t="s">
        <v>4584</v>
      </c>
      <c r="E6" s="34" t="str">
        <f>IF(C6="","未入力","OK")</f>
        <v>未入力</v>
      </c>
      <c r="G6" s="188"/>
      <c r="H6" s="180"/>
      <c r="I6" s="43" t="s">
        <v>4588</v>
      </c>
      <c r="J6" s="43" t="s">
        <v>4590</v>
      </c>
      <c r="K6" s="180"/>
      <c r="L6" s="43" t="s">
        <v>4588</v>
      </c>
      <c r="M6" s="43" t="s">
        <v>4590</v>
      </c>
      <c r="N6" s="180"/>
      <c r="O6" s="43" t="s">
        <v>4588</v>
      </c>
      <c r="P6" s="43" t="s">
        <v>4590</v>
      </c>
      <c r="Q6" s="43" t="s">
        <v>4625</v>
      </c>
      <c r="R6" s="180"/>
      <c r="S6" s="43" t="s">
        <v>4588</v>
      </c>
      <c r="T6" s="43" t="s">
        <v>4603</v>
      </c>
      <c r="U6" s="180"/>
      <c r="V6" s="43" t="s">
        <v>4723</v>
      </c>
      <c r="W6" s="180"/>
      <c r="X6" s="43" t="s">
        <v>4588</v>
      </c>
      <c r="Y6" s="43" t="s">
        <v>4590</v>
      </c>
      <c r="Z6" s="180"/>
      <c r="AA6" s="43" t="s">
        <v>4588</v>
      </c>
      <c r="AB6" s="43" t="s">
        <v>4603</v>
      </c>
      <c r="AC6" s="180"/>
      <c r="AD6" s="43" t="s">
        <v>4588</v>
      </c>
      <c r="AE6" s="43" t="s">
        <v>4603</v>
      </c>
      <c r="AF6" s="180"/>
      <c r="AG6" s="43" t="s">
        <v>4588</v>
      </c>
      <c r="AH6" s="43" t="s">
        <v>4590</v>
      </c>
      <c r="AI6" s="180"/>
      <c r="AJ6" s="43" t="s">
        <v>4588</v>
      </c>
      <c r="AK6" s="43" t="s">
        <v>4590</v>
      </c>
      <c r="AL6" s="180"/>
      <c r="AM6" s="43" t="s">
        <v>4588</v>
      </c>
      <c r="AN6" s="43" t="s">
        <v>4590</v>
      </c>
      <c r="AO6" s="180"/>
      <c r="AP6" s="43" t="s">
        <v>4588</v>
      </c>
      <c r="AQ6" s="43" t="s">
        <v>4590</v>
      </c>
      <c r="AR6" s="15" t="s">
        <v>4699</v>
      </c>
      <c r="AS6" s="15" t="s">
        <v>4700</v>
      </c>
      <c r="AT6" s="43" t="s">
        <v>4588</v>
      </c>
      <c r="AU6" s="43" t="s">
        <v>4702</v>
      </c>
      <c r="AV6" s="180"/>
      <c r="AW6" s="43" t="s">
        <v>4588</v>
      </c>
      <c r="AX6" s="180"/>
      <c r="AY6" s="43" t="s">
        <v>4588</v>
      </c>
      <c r="AZ6" s="43" t="s">
        <v>4723</v>
      </c>
      <c r="BA6" s="180"/>
      <c r="BB6" s="43" t="s">
        <v>4588</v>
      </c>
      <c r="BC6" s="180"/>
      <c r="BD6" s="43" t="s">
        <v>4588</v>
      </c>
      <c r="BE6" s="43" t="s">
        <v>4590</v>
      </c>
      <c r="BF6" s="180"/>
      <c r="BG6" s="180"/>
      <c r="BH6" s="180"/>
      <c r="BI6" s="43" t="s">
        <v>4588</v>
      </c>
      <c r="BJ6" s="180"/>
      <c r="BK6" s="43" t="s">
        <v>4588</v>
      </c>
      <c r="BL6" s="180"/>
      <c r="BM6" s="43" t="s">
        <v>4588</v>
      </c>
      <c r="BN6" s="180"/>
      <c r="BO6" s="43" t="s">
        <v>4588</v>
      </c>
      <c r="BP6" s="43" t="s">
        <v>4723</v>
      </c>
      <c r="BQ6" s="173"/>
    </row>
    <row r="7" spans="1:69">
      <c r="B7" s="40" t="s">
        <v>4585</v>
      </c>
      <c r="C7" s="40" t="str">
        <f>IF(入力シート!O5&lt;&gt;"",入力シート!O5,"")</f>
        <v/>
      </c>
      <c r="D7" s="14" t="s">
        <v>4584</v>
      </c>
      <c r="E7" s="34" t="str">
        <f>IF(C7="","未入力","OK")</f>
        <v>未入力</v>
      </c>
      <c r="G7" s="52">
        <v>1</v>
      </c>
      <c r="H7" s="42" t="str">
        <f>IF($C$7&lt;$G7,"",IF(入力シート!C10&lt;&gt;"",入力シート!C10,""))</f>
        <v/>
      </c>
      <c r="I7" s="47" t="str">
        <f>IF($C$7&lt;$G7,"",IF(H7&lt;&gt;"","OK","未入力"))</f>
        <v>未入力</v>
      </c>
      <c r="J7" s="47" t="str">
        <f>IF($C$7&lt;$G7,"",IF(H7="","-",IF(COUNTIF(リスト!$A$3:$A$137,エラー判定シート!H7)=1,"OK","NG")))</f>
        <v>-</v>
      </c>
      <c r="K7" s="42" t="str">
        <f>IF($C$7&lt;$G7,"",IF(入力シート!D10&lt;&gt;"",UPPER(入力シート!D10),""))</f>
        <v/>
      </c>
      <c r="L7" s="47" t="str">
        <f>IF($C$7&lt;$G7,"",IF(K7&lt;&gt;"","OK","未入力"))</f>
        <v>未入力</v>
      </c>
      <c r="M7" s="47" t="str">
        <f>IF($C$7&lt;$G7,"",IF(L7="未入力","-",IF(COUNTIF(リスト!$B$3:$B$4233,エラー判定シート!K7)&gt;=1,"OK","NG")))</f>
        <v>-</v>
      </c>
      <c r="N7" s="42" t="str">
        <f>IF($C$7&lt;$G7,"",IF(入力シート!E10&lt;&gt;"",入力シート!E10,""))</f>
        <v/>
      </c>
      <c r="O7" s="47" t="str">
        <f>IF($C$7&lt;$G7,"",IF(N7&lt;&gt;"","OK","未入力"))</f>
        <v>未入力</v>
      </c>
      <c r="P7" s="47" t="str">
        <f>IF($C$7&lt;$G7,"",IF(O7="未入力","-",IF(COUNTIF(リスト!$C$3:$C$43,エラー判定シート!N7)=1,"OK","NG")))</f>
        <v>-</v>
      </c>
      <c r="Q7" s="47" t="str">
        <f>IF(OR($C$7&lt;$G7,AG7&lt;&gt;"OK",AH7&lt;&gt;"OK",AM7&lt;&gt;"OK",AN7&lt;&gt;"OK"),"",IF(O7="未入力","-",IF(OR(AND(AF7&lt;&gt;"軽自動車",AL7="事業用",COUNTIF(ひらがなリスト!$B$3:$B$48,エラー判定シート!N7)=1),AND(AF7&lt;&gt;"軽自動車",AL7="自家用",COUNTIF(ひらがなリスト!$C$3:$C$48,エラー判定シート!N7)=1),AND(AF7="軽自動車",AL7="事業用",COUNTIF(ひらがなリスト!$D$3:$D$48,エラー判定シート!N7)=1),AND(AF7="軽自動車",AL7="自家用",COUNTIF(ひらがなリスト!$E$3:$E$48,エラー判定シート!N7)=1)),"OK","NG")))</f>
        <v/>
      </c>
      <c r="R7" s="42" t="str">
        <f>IF($C$7&lt;$G7,"",IF(入力シート!F10&lt;&gt;"",VALUE(SUBSTITUTE(SUBSTITUTE(入力シート!F10,"-","・"),"・","")),""))</f>
        <v/>
      </c>
      <c r="S7" s="47" t="str">
        <f>IF($C$7&lt;$G7,"",IF(R7&lt;&gt;"","OK","未入力"))</f>
        <v>未入力</v>
      </c>
      <c r="T7" s="47" t="str">
        <f>IF($C$7&lt;$G7,"",IF(S7="未入力","-",IF(AND(R7&gt;=1,R7&lt;=9999),"OK","NG")))</f>
        <v>-</v>
      </c>
      <c r="U7" s="42" t="str">
        <f>IF(AND(H7&lt;&gt;"",K7&lt;&gt;"",N7&lt;&gt;"",R7&lt;&gt;""),H7&amp;K7&amp;N7&amp;R7,"")</f>
        <v/>
      </c>
      <c r="V7" s="47" t="str">
        <f>IF(OR($C$7&lt;$G7,U7=""),"",IF(COUNTIF($U$7:$U$56,U7)=1,"OK","NG"))</f>
        <v/>
      </c>
      <c r="W7" s="42" t="str">
        <f>IF($C$7&lt;$G7,"",IF(入力シート!G10&lt;&gt;"",入力シート!G10,""))</f>
        <v/>
      </c>
      <c r="X7" s="47" t="str">
        <f>IF($C$7&lt;$G7,"",IF(W7&lt;&gt;"","OK","未入力"))</f>
        <v>未入力</v>
      </c>
      <c r="Y7" s="47" t="str">
        <f>IF($C$7&lt;$G7,"",IF(X7="未入力","-",IF(COUNTIF(リスト!$D$3:$D$5,エラー判定シート!W7)=1,"OK","NG")))</f>
        <v>-</v>
      </c>
      <c r="Z7" s="42" t="str">
        <f>IF($C$7&lt;$G7,"",IF(入力シート!H10&lt;&gt;"",入力シート!H10,""))</f>
        <v/>
      </c>
      <c r="AA7" s="47" t="str">
        <f>IF($C$7&lt;$G7,"",IF(Z7&lt;&gt;"","OK","未入力"))</f>
        <v>未入力</v>
      </c>
      <c r="AB7" s="47" t="str">
        <f>IF($C$7&lt;$G7,"",IF(AA7="未入力","-",IF(AND(W7="昭和",Z7&gt;=1,Z7&lt;=64),"OK",IF(AND(W7="平成",Z7&gt;=1,Z7&lt;=31),"OK",IF(AND(W7="令和",Z7&gt;=1,Z7&lt;=4),"OK","NG")))))</f>
        <v>-</v>
      </c>
      <c r="AC7" s="42" t="str">
        <f>IF($C$7&lt;$G7,"",IF(入力シート!I10&lt;&gt;"",入力シート!I10,""))</f>
        <v/>
      </c>
      <c r="AD7" s="47" t="str">
        <f>IF($C$7&lt;$G7,"",IF(AC7&lt;&gt;"","OK","未入力"))</f>
        <v>未入力</v>
      </c>
      <c r="AE7" s="47" t="str">
        <f>IF($C$7&lt;$G7,"",IF(AD7="未入力","-",IF(AND(W7="昭和",Z7=1,AC7&lt;&gt;12),"NG",IF(AND(W7="昭和",Z7=64,AC7&lt;&gt;1),"NG",IF(AND(W7="平成",Z7=31,AC7&gt;=5),"NG",IF(AND(W7="令和",Z7=1,,AC7&lt;=4),"OK",IF(AND(AC7&gt;=1,AC7&lt;=12),"OK","NG")))))))</f>
        <v>-</v>
      </c>
      <c r="AF7" s="42" t="str">
        <f>IF($C$7&lt;$G7,"",IF(入力シート!J10&lt;&gt;"",入力シート!J10,""))</f>
        <v/>
      </c>
      <c r="AG7" s="47" t="str">
        <f>IF($C$7&lt;$G7,"",IF(AF7&lt;&gt;"","OK","未入力"))</f>
        <v>未入力</v>
      </c>
      <c r="AH7" s="47" t="str">
        <f>IF($C$7&lt;$G7,"",IF(AG7="未入力","-",IF(COUNTIF(リスト!$F$3:$F$6,エラー判定シート!AF7)=1,"OK","NG")))</f>
        <v>-</v>
      </c>
      <c r="AI7" s="42" t="str">
        <f>IF($C$7&lt;$G7,"",IF(入力シート!K10&lt;&gt;"",SUBSTITUTE(入力シート!K10,"特殊","特種"),""))</f>
        <v/>
      </c>
      <c r="AJ7" s="47" t="str">
        <f>IF($C$7&lt;$G7,"",IF(AI7&lt;&gt;"","OK","未入力"))</f>
        <v>未入力</v>
      </c>
      <c r="AK7" s="47" t="str">
        <f>IF($C$7&lt;$G7,"",IF(AJ7="未入力","-",IF(OR(AI7="貨物",AI7="特種"),"OK","NG")))</f>
        <v>-</v>
      </c>
      <c r="AL7" s="42" t="str">
        <f>IF($C$7&lt;$G7,"",IF(入力シート!L10&lt;&gt;"",入力シート!L10,""))</f>
        <v/>
      </c>
      <c r="AM7" s="47" t="str">
        <f>IF($C$7&lt;$G7,"",IF(AL7&lt;&gt;"","OK","未入力"))</f>
        <v>未入力</v>
      </c>
      <c r="AN7" s="47" t="str">
        <f>IF($C$7&lt;$G7,"",IF(AM7="未入力","-",IF(OR(AL7="事業用",AL7="自家用"),"OK","NG")))</f>
        <v>-</v>
      </c>
      <c r="AO7" s="39" t="str">
        <f>IF($C$7&lt;$G7,"",IF(入力シート!M10&lt;&gt;"",入力シート!M10,""))</f>
        <v/>
      </c>
      <c r="AP7" s="47" t="str">
        <f>IF($C$7&lt;$G7,"",IF(AO7&lt;&gt;"","OK","未入力"))</f>
        <v>未入力</v>
      </c>
      <c r="AQ7" s="47" t="str">
        <f>IF($C$7&lt;$G7,"",IF(AP7="未入力","-",IF(COUNTIF(リスト!$I$3:$I$52,エラー判定シート!AO7)=1,"OK","BC")))</f>
        <v>-</v>
      </c>
      <c r="AR7" s="39" t="str">
        <f>IF($C$7&lt;$G7,"",IF(入力シート!N10&lt;&gt;"",入力シート!N10,""))</f>
        <v/>
      </c>
      <c r="AS7" s="39" t="str">
        <f>IF($C$7&lt;$G7,"",IF(入力シート!O10&lt;&gt;"",入力シート!O10,""))</f>
        <v/>
      </c>
      <c r="AT7" s="47" t="str">
        <f>IF($C$7&lt;$G7,"",IF(AR7&lt;&gt;"","OK","未入力"))</f>
        <v>未入力</v>
      </c>
      <c r="AU7" s="47" t="str">
        <f>IF($C$7&lt;$G7,"",IF(AT7="未入力","-",IF(AR7&gt;25000,"NG","OK")))</f>
        <v>-</v>
      </c>
      <c r="AV7" s="39" t="str">
        <f>IF($C$7&lt;$G7,"",IF(入力シート!P10&lt;&gt;"",入力シート!P10,""))</f>
        <v/>
      </c>
      <c r="AW7" s="47" t="str">
        <f>IF($C$7&lt;$G7,"",IF(AV7&lt;&gt;"","OK","未入力"))</f>
        <v>未入力</v>
      </c>
      <c r="AX7" s="39" t="str">
        <f>IF($C$7&lt;$G7,"",IF(入力シート!Q10&lt;&gt;"",ASC(入力シート!Q10),""))</f>
        <v/>
      </c>
      <c r="AY7" s="47" t="str">
        <f>IF($C$7&lt;$G7,"",IF(AX7&lt;&gt;"","OK","未入力"))</f>
        <v>未入力</v>
      </c>
      <c r="AZ7" s="47" t="str">
        <f>IF($C$7&lt;$G7,"",IF(AY7="未入力","-",IF(COUNTIF($AX$7:$AX$57,AX7)=1,"OK","NG")))</f>
        <v>-</v>
      </c>
      <c r="BA7" s="39" t="str">
        <f>IF($C$7&lt;$G7,"",IF(入力シート!R10&lt;&gt;"",ASC(入力シート!R10),""))</f>
        <v/>
      </c>
      <c r="BB7" s="47" t="str">
        <f>IF($C$7&lt;$G7,"",IF(BA7&lt;&gt;"","OK","未入力"))</f>
        <v>未入力</v>
      </c>
      <c r="BC7" s="42" t="str">
        <f>IF($C$7&lt;$G7,"",IF(入力シート!S10&lt;&gt;"",入力シート!S10,""))</f>
        <v/>
      </c>
      <c r="BD7" s="47" t="str">
        <f>IF($C$7&lt;$G7,"",IF(BC7&lt;&gt;"","OK","未入力"))</f>
        <v>未入力</v>
      </c>
      <c r="BE7" s="47" t="str">
        <f>IF($C$7&lt;$G7,"",IF(BD7="未入力","-",IF(COUNTIF(リスト!$J$3:$J$6,BC7)=1,"OK","NG")))</f>
        <v>-</v>
      </c>
      <c r="BF7" s="42" t="str">
        <f>IF($C$7&lt;$G7,"",IF(入力シート!$T$5="✔",反映シート!$C$5,IF(AND(入力シート!$T$5="",入力シート!T10&lt;&gt;""),入力シート!T10,"")))</f>
        <v/>
      </c>
      <c r="BG7" s="42" t="str">
        <f>IF(BF7&lt;&gt;"",SUBSTITUTE(SUBSTITUTE(SUBSTITUTE(SUBSTITUTE(SUBSTITUTE(BF7,"（有）","㈲"),"㈲","🈶"),"🈶","㊒"),"㊒","(有)"),"(有)","有限会社"),"")</f>
        <v/>
      </c>
      <c r="BH7" s="42" t="str">
        <f>IF(BG7&lt;&gt;"",SUBSTITUTE(SUBSTITUTE(SUBSTITUTE(SUBSTITUTE(SUBSTITUTE(BG7,"（有）","㈲"),"㈲","🈶"),"🈶","㊒"),"㊒","(有)"),"(有)","有限会社"),"")</f>
        <v/>
      </c>
      <c r="BI7" s="47" t="str">
        <f>IF($C$7&lt;$G7,"",IF(BF7&lt;&gt;"","OK","未入力"))</f>
        <v>未入力</v>
      </c>
      <c r="BJ7" s="42" t="str">
        <f>IF($C$7&lt;$G7,"",IF(入力シート!V10&lt;&gt;"",DBCS(SUBSTITUTE(SUBSTITUTE(入力シート!V10,"　"," ")," ","")),""))</f>
        <v/>
      </c>
      <c r="BK7" s="47" t="str">
        <f>IF($C$7&lt;$G7,"",IF(BJ7&lt;&gt;"","OK","未入力"))</f>
        <v>未入力</v>
      </c>
      <c r="BL7" s="42" t="str">
        <f>IF($C$7&lt;$G7,"",IF(入力シート!W10&lt;&gt;"",入力シート!W10,""))</f>
        <v/>
      </c>
      <c r="BM7" s="47" t="str">
        <f>IF($C$7&lt;$G7,"",IF(BL7&lt;&gt;"","OK","未入力"))</f>
        <v>未入力</v>
      </c>
      <c r="BN7" s="42" t="str">
        <f>IF($C$7&lt;$G7,"",IF(入力シート!X10&lt;&gt;"",入力シート!X10,""))</f>
        <v/>
      </c>
      <c r="BO7" s="47" t="str">
        <f>IF($C$7&lt;$G7,"",IF(BN7&lt;&gt;"","OK","未入力"))</f>
        <v>未入力</v>
      </c>
      <c r="BP7" s="47" t="str">
        <f t="shared" ref="BP7:BP38" si="0">IF($C$7&lt;$G7,"",IF(BO7="未入力","-",IF(COUNTIF($BN$7:$BN$56,BN7)=1,"OK","NG")))</f>
        <v>-</v>
      </c>
      <c r="BQ7" s="47" t="str">
        <f>IF($C$7&lt;$G7,"",IF(OR(COUNTIF($H7:$BP7,"未入力")&gt;=1,COUNTIF($H7:$BP7,"NG")&gt;=1),"NG","OK"))</f>
        <v>NG</v>
      </c>
    </row>
    <row r="8" spans="1:69">
      <c r="B8" s="41"/>
      <c r="C8" s="41"/>
      <c r="D8" s="14" t="s">
        <v>4586</v>
      </c>
      <c r="E8" s="34" t="str">
        <f>IF(E7="未入力","-",IF(AND(C7&gt;=1,C7&lt;=50),"OK","NG"))</f>
        <v>-</v>
      </c>
      <c r="G8" s="52">
        <v>2</v>
      </c>
      <c r="H8" s="42" t="str">
        <f>IF($C$7&lt;$G8,"",IF(入力シート!C11&lt;&gt;"",入力シート!C11,""))</f>
        <v/>
      </c>
      <c r="I8" s="47" t="str">
        <f t="shared" ref="I8:I56" si="1">IF($C$7&lt;$G8,"",IF(H8&lt;&gt;"","OK","未入力"))</f>
        <v>未入力</v>
      </c>
      <c r="J8" s="47" t="str">
        <f>IF($C$7&lt;$G8,"",IF(H8="","-",IF(COUNTIF(リスト!$A$3:$A$137,エラー判定シート!H8)=1,"OK","NG")))</f>
        <v>-</v>
      </c>
      <c r="K8" s="42" t="str">
        <f>IF($C$7&lt;$G8,"",IF(入力シート!D11&lt;&gt;"",UPPER(入力シート!D11),""))</f>
        <v/>
      </c>
      <c r="L8" s="47" t="str">
        <f t="shared" ref="L8:L56" si="2">IF($C$7&lt;$G8,"",IF(K8&lt;&gt;"","OK","未入力"))</f>
        <v>未入力</v>
      </c>
      <c r="M8" s="47" t="str">
        <f>IF($C$7&lt;$G8,"",IF(L8="未入力","-",IF(COUNTIF(リスト!$B$3:$B$4233,エラー判定シート!K8)&gt;=1,"OK","NG")))</f>
        <v>-</v>
      </c>
      <c r="N8" s="42" t="str">
        <f>IF($C$7&lt;$G8,"",IF(入力シート!E11&lt;&gt;"",入力シート!E11,""))</f>
        <v/>
      </c>
      <c r="O8" s="47" t="str">
        <f t="shared" ref="O8:O56" si="3">IF($C$7&lt;$G8,"",IF(N8&lt;&gt;"","OK","未入力"))</f>
        <v>未入力</v>
      </c>
      <c r="P8" s="47" t="str">
        <f>IF($C$7&lt;$G8,"",IF(O8="未入力","-",IF(COUNTIF(リスト!$C$3:$C$43,エラー判定シート!N8)=1,"OK","NG")))</f>
        <v>-</v>
      </c>
      <c r="Q8" s="47" t="str">
        <f>IF(OR($C$7&lt;$G8,AG8&lt;&gt;"OK",AH8&lt;&gt;"OK",AM8&lt;&gt;"OK",AN8&lt;&gt;"OK"),"",IF(O8="未入力","-",IF(OR(AND(AF8&lt;&gt;"軽自動車",AL8="事業用",COUNTIF(ひらがなリスト!$B$3:$B$48,エラー判定シート!N8)=1),AND(AF8&lt;&gt;"軽自動車",AL8="自家用",COUNTIF(ひらがなリスト!$C$3:$C$48,エラー判定シート!N8)=1),AND(AF8="軽自動車",AL8="事業用",COUNTIF(ひらがなリスト!$D$3:$D$48,エラー判定シート!N8)=1),AND(AF8="軽自動車",AL8="自家用",COUNTIF(ひらがなリスト!$E$3:$E$48,エラー判定シート!N8)=1)),"OK","NG")))</f>
        <v/>
      </c>
      <c r="R8" s="42" t="str">
        <f>IF($C$7&lt;$G8,"",IF(入力シート!F11&lt;&gt;"",VALUE(SUBSTITUTE(SUBSTITUTE(入力シート!F11,"-","・"),"・","")),""))</f>
        <v/>
      </c>
      <c r="S8" s="47" t="str">
        <f t="shared" ref="S8:S56" si="4">IF($C$7&lt;$G8,"",IF(R8&lt;&gt;"","OK","未入力"))</f>
        <v>未入力</v>
      </c>
      <c r="T8" s="47" t="str">
        <f t="shared" ref="T8:T56" si="5">IF($C$7&lt;$G8,"",IF(S8="未入力","-",IF(AND(R8&gt;=1,R8&lt;=9999),"OK","NG")))</f>
        <v>-</v>
      </c>
      <c r="U8" s="42" t="str">
        <f t="shared" ref="U8:U56" si="6">IF(AND(H8&lt;&gt;"",K8&lt;&gt;"",N8&lt;&gt;"",R8&lt;&gt;""),H8&amp;K8&amp;N8&amp;R8,"")</f>
        <v/>
      </c>
      <c r="V8" s="47" t="str">
        <f t="shared" ref="V8:V56" si="7">IF(OR($C$7&lt;$G8,U8=""),"",IF(COUNTIF($U$7:$U$56,U8)=1,"OK","NG"))</f>
        <v/>
      </c>
      <c r="W8" s="42" t="str">
        <f>IF($C$7&lt;$G8,"",IF(入力シート!G11&lt;&gt;"",入力シート!G11,""))</f>
        <v/>
      </c>
      <c r="X8" s="47" t="str">
        <f t="shared" ref="X8:X56" si="8">IF($C$7&lt;$G8,"",IF(W8&lt;&gt;"","OK","未入力"))</f>
        <v>未入力</v>
      </c>
      <c r="Y8" s="47" t="str">
        <f>IF($C$7&lt;$G8,"",IF(X8="未入力","-",IF(COUNTIF(リスト!$D$3:$D$5,エラー判定シート!W8)=1,"OK","NG")))</f>
        <v>-</v>
      </c>
      <c r="Z8" s="42" t="str">
        <f>IF($C$7&lt;$G8,"",IF(入力シート!H11&lt;&gt;"",入力シート!H11,""))</f>
        <v/>
      </c>
      <c r="AA8" s="47" t="str">
        <f t="shared" ref="AA8:AA56" si="9">IF($C$7&lt;$G8,"",IF(Z8&lt;&gt;"","OK","未入力"))</f>
        <v>未入力</v>
      </c>
      <c r="AB8" s="47" t="str">
        <f t="shared" ref="AB8:AB56" si="10">IF($C$7&lt;$G8,"",IF(AA8="未入力","-",IF(AND(W8="昭和",Z8&gt;=1,Z8&lt;=64),"OK",IF(AND(W8="平成",Z8&gt;=1,Z8&lt;=31),"OK",IF(AND(W8="令和",Z8&gt;=1,Z8&lt;=4),"OK","NG")))))</f>
        <v>-</v>
      </c>
      <c r="AC8" s="42" t="str">
        <f>IF($C$7&lt;$G8,"",IF(入力シート!I11&lt;&gt;"",入力シート!I11,""))</f>
        <v/>
      </c>
      <c r="AD8" s="47" t="str">
        <f t="shared" ref="AD8:AD56" si="11">IF($C$7&lt;$G8,"",IF(AC8&lt;&gt;"","OK","未入力"))</f>
        <v>未入力</v>
      </c>
      <c r="AE8" s="47" t="str">
        <f t="shared" ref="AE8:AE56" si="12">IF($C$7&lt;$G8,"",IF(AD8="未入力","-",IF(AND(W8="昭和",Z8=1,AC8&lt;&gt;12),"NG",IF(AND(W8="昭和",Z8=64,AC8&lt;&gt;1),"NG",IF(AND(W8="平成",Z8=31,AC8&gt;=5),"NG",IF(AND(W8="令和",Z8=1,,AC8&lt;=4),"OK",IF(AND(AC8&gt;=1,AC8&lt;=12),"OK","NG")))))))</f>
        <v>-</v>
      </c>
      <c r="AF8" s="42" t="str">
        <f>IF($C$7&lt;$G8,"",IF(入力シート!J11&lt;&gt;"",入力シート!J11,""))</f>
        <v/>
      </c>
      <c r="AG8" s="47" t="str">
        <f t="shared" ref="AG8:AG56" si="13">IF($C$7&lt;$G8,"",IF(AF8&lt;&gt;"","OK","未入力"))</f>
        <v>未入力</v>
      </c>
      <c r="AH8" s="47" t="str">
        <f>IF($C$7&lt;$G8,"",IF(AG8="未入力","-",IF(COUNTIF(リスト!$F$3:$F$6,エラー判定シート!AF8)=1,"OK","NG")))</f>
        <v>-</v>
      </c>
      <c r="AI8" s="34" t="str">
        <f>IF($C$7&lt;$G8,"",IF(入力シート!K11&lt;&gt;"",SUBSTITUTE(入力シート!K11,"特殊","特種"),""))</f>
        <v/>
      </c>
      <c r="AJ8" s="47" t="str">
        <f t="shared" ref="AJ8:AJ56" si="14">IF($C$7&lt;$G8,"",IF(AI8&lt;&gt;"","OK","未入力"))</f>
        <v>未入力</v>
      </c>
      <c r="AK8" s="47" t="str">
        <f t="shared" ref="AK8:AK56" si="15">IF($C$7&lt;$G8,"",IF(AJ8="未入力","-",IF(OR(AI8="貨物",AI8="特種"),"OK","NG")))</f>
        <v>-</v>
      </c>
      <c r="AL8" s="42" t="str">
        <f>IF($C$7&lt;$G8,"",IF(入力シート!L11&lt;&gt;"",入力シート!L11,""))</f>
        <v/>
      </c>
      <c r="AM8" s="47" t="str">
        <f t="shared" ref="AM8:AM56" si="16">IF($C$7&lt;$G8,"",IF(AL8&lt;&gt;"","OK","未入力"))</f>
        <v>未入力</v>
      </c>
      <c r="AN8" s="47" t="str">
        <f t="shared" ref="AN8:AN56" si="17">IF($C$7&lt;$G8,"",IF(AM8="未入力","-",IF(OR(AL8="事業用",AL8="自家用"),"OK","NG")))</f>
        <v>-</v>
      </c>
      <c r="AO8" s="39" t="str">
        <f>IF($C$7&lt;$G8,"",IF(入力シート!M11&lt;&gt;"",入力シート!M11,""))</f>
        <v/>
      </c>
      <c r="AP8" s="47" t="str">
        <f t="shared" ref="AP8:AP56" si="18">IF($C$7&lt;$G8,"",IF(AO8&lt;&gt;"","OK","未入力"))</f>
        <v>未入力</v>
      </c>
      <c r="AQ8" s="47" t="str">
        <f>IF($C$7&lt;$G8,"",IF(AP8="未入力","-",IF(COUNTIF(リスト!$I$3:$I$52,エラー判定シート!AO8)=1,"OK","BC")))</f>
        <v>-</v>
      </c>
      <c r="AR8" s="39" t="str">
        <f>IF($C$7&lt;$G8,"",IF(入力シート!N11&lt;&gt;"",入力シート!N11,""))</f>
        <v/>
      </c>
      <c r="AS8" s="39" t="str">
        <f>IF($C$7&lt;$G8,"",IF(入力シート!O11&lt;&gt;"",入力シート!O11,""))</f>
        <v/>
      </c>
      <c r="AT8" s="47" t="str">
        <f t="shared" ref="AT8:AT56" si="19">IF($C$7&lt;$G8,"",IF(AR8&lt;&gt;"","OK","未入力"))</f>
        <v>未入力</v>
      </c>
      <c r="AU8" s="47" t="str">
        <f t="shared" ref="AU8:AU56" si="20">IF($C$7&lt;$G8,"",IF(AT8="未入力","-",IF(AR8&gt;25000,"NG","OK")))</f>
        <v>-</v>
      </c>
      <c r="AV8" s="39" t="str">
        <f>IF($C$7&lt;$G8,"",IF(入力シート!P11&lt;&gt;"",入力シート!P11,""))</f>
        <v/>
      </c>
      <c r="AW8" s="47" t="str">
        <f t="shared" ref="AW8:AW56" si="21">IF($C$7&lt;$G8,"",IF(AV8&lt;&gt;"","OK","未入力"))</f>
        <v>未入力</v>
      </c>
      <c r="AX8" s="39" t="str">
        <f>IF($C$7&lt;$G8,"",IF(入力シート!Q11&lt;&gt;"",ASC(入力シート!Q11),""))</f>
        <v/>
      </c>
      <c r="AY8" s="47" t="str">
        <f t="shared" ref="AY8:AY56" si="22">IF($C$7&lt;$G8,"",IF(AX8&lt;&gt;"","OK","未入力"))</f>
        <v>未入力</v>
      </c>
      <c r="AZ8" s="47" t="str">
        <f t="shared" ref="AZ8:AZ56" si="23">IF($C$7&lt;$G8,"",IF(AY8="未入力","-",IF(COUNTIF($AX$7:$AX$57,AX8)=1,"OK","NG")))</f>
        <v>-</v>
      </c>
      <c r="BA8" s="39" t="str">
        <f>IF($C$7&lt;$G8,"",IF(入力シート!R11&lt;&gt;"",ASC(入力シート!R11),""))</f>
        <v/>
      </c>
      <c r="BB8" s="47" t="str">
        <f t="shared" ref="BB8:BB56" si="24">IF($C$7&lt;$G8,"",IF(BA8&lt;&gt;"","OK","未入力"))</f>
        <v>未入力</v>
      </c>
      <c r="BC8" s="42" t="str">
        <f>IF($C$7&lt;$G8,"",IF(入力シート!S11&lt;&gt;"",入力シート!S11,""))</f>
        <v/>
      </c>
      <c r="BD8" s="47" t="str">
        <f t="shared" ref="BD8" si="25">IF($C$7&lt;$G8,"",IF(BC8&lt;&gt;"","OK","未入力"))</f>
        <v>未入力</v>
      </c>
      <c r="BE8" s="47" t="str">
        <f>IF($C$7&lt;$G8,"",IF(BD8="未入力","-",IF(COUNTIF(リスト!$J$3:$J$6,BC8)=1,"OK","NG")))</f>
        <v>-</v>
      </c>
      <c r="BF8" s="42" t="str">
        <f>IF($C$7&lt;$G8,"",IF(入力シート!$T$5="✔",反映シート!$C$5,IF(AND(入力シート!$T$5="",入力シート!T11&lt;&gt;""),入力シート!T11,"")))</f>
        <v/>
      </c>
      <c r="BG8" s="42" t="str">
        <f t="shared" ref="BG8:BH56" si="26">IF(BF8&lt;&gt;"",SUBSTITUTE(SUBSTITUTE(SUBSTITUTE(SUBSTITUTE(SUBSTITUTE(BF8,"（有）","㈲"),"㈲","🈶"),"🈶","㊒"),"㊒","(有)"),"(有)","有限会社"),"")</f>
        <v/>
      </c>
      <c r="BH8" s="42" t="str">
        <f t="shared" si="26"/>
        <v/>
      </c>
      <c r="BI8" s="47" t="str">
        <f t="shared" ref="BI8:BI56" si="27">IF($C$7&lt;$G8,"",IF(BF8&lt;&gt;"","OK","未入力"))</f>
        <v>未入力</v>
      </c>
      <c r="BJ8" s="42" t="str">
        <f>IF($C$7&lt;$G8,"",IF(入力シート!V11&lt;&gt;"",DBCS(SUBSTITUTE(SUBSTITUTE(入力シート!V11,"　"," ")," ","")),""))</f>
        <v/>
      </c>
      <c r="BK8" s="47" t="str">
        <f t="shared" ref="BK8:BM56" si="28">IF($C$7&lt;$G8,"",IF(BJ8&lt;&gt;"","OK","未入力"))</f>
        <v>未入力</v>
      </c>
      <c r="BL8" s="42" t="str">
        <f>IF($C$7&lt;$G8,"",IF(入力シート!W11&lt;&gt;"",入力シート!W11,""))</f>
        <v/>
      </c>
      <c r="BM8" s="47" t="str">
        <f t="shared" si="28"/>
        <v>未入力</v>
      </c>
      <c r="BN8" s="42" t="str">
        <f>IF($C$7&lt;$G8,"",IF(入力シート!X11&lt;&gt;"",入力シート!X11,""))</f>
        <v/>
      </c>
      <c r="BO8" s="47" t="str">
        <f t="shared" ref="BO8" si="29">IF($C$7&lt;$G8,"",IF(BN8&lt;&gt;"","OK","未入力"))</f>
        <v>未入力</v>
      </c>
      <c r="BP8" s="47" t="str">
        <f t="shared" si="0"/>
        <v>-</v>
      </c>
      <c r="BQ8" s="47" t="str">
        <f t="shared" ref="BQ8:BQ56" si="30">IF($C$7&lt;$G8,"",IF(OR(COUNTIF($H8:$BP8,"未入力")&gt;=1,COUNTIF($H8:$BP8,"NG")&gt;=1),"NG","OK"))</f>
        <v>NG</v>
      </c>
    </row>
    <row r="9" spans="1:69">
      <c r="G9" s="52">
        <v>3</v>
      </c>
      <c r="H9" s="42" t="str">
        <f>IF($C$7&lt;$G9,"",IF(入力シート!C12&lt;&gt;"",入力シート!C12,""))</f>
        <v/>
      </c>
      <c r="I9" s="47" t="str">
        <f t="shared" si="1"/>
        <v>未入力</v>
      </c>
      <c r="J9" s="47" t="str">
        <f>IF($C$7&lt;$G9,"",IF(H9="","-",IF(COUNTIF(リスト!$A$3:$A$137,エラー判定シート!H9)=1,"OK","NG")))</f>
        <v>-</v>
      </c>
      <c r="K9" s="42" t="str">
        <f>IF($C$7&lt;$G9,"",IF(入力シート!D12&lt;&gt;"",UPPER(入力シート!D12),""))</f>
        <v/>
      </c>
      <c r="L9" s="47" t="str">
        <f t="shared" si="2"/>
        <v>未入力</v>
      </c>
      <c r="M9" s="47" t="str">
        <f>IF($C$7&lt;$G9,"",IF(L9="未入力","-",IF(COUNTIF(リスト!$B$3:$B$4233,エラー判定シート!K9)&gt;=1,"OK","NG")))</f>
        <v>-</v>
      </c>
      <c r="N9" s="42" t="str">
        <f>IF($C$7&lt;$G9,"",IF(入力シート!E12&lt;&gt;"",入力シート!E12,""))</f>
        <v/>
      </c>
      <c r="O9" s="47" t="str">
        <f t="shared" si="3"/>
        <v>未入力</v>
      </c>
      <c r="P9" s="47" t="str">
        <f>IF($C$7&lt;$G9,"",IF(O9="未入力","-",IF(COUNTIF(リスト!$C$3:$C$43,エラー判定シート!N9)=1,"OK","NG")))</f>
        <v>-</v>
      </c>
      <c r="Q9" s="47" t="str">
        <f>IF(OR($C$7&lt;$G9,AG9&lt;&gt;"OK",AH9&lt;&gt;"OK",AM9&lt;&gt;"OK",AN9&lt;&gt;"OK"),"",IF(O9="未入力","-",IF(OR(AND(AF9&lt;&gt;"軽自動車",AL9="事業用",COUNTIF(ひらがなリスト!$B$3:$B$48,エラー判定シート!N9)=1),AND(AF9&lt;&gt;"軽自動車",AL9="自家用",COUNTIF(ひらがなリスト!$C$3:$C$48,エラー判定シート!N9)=1),AND(AF9="軽自動車",AL9="事業用",COUNTIF(ひらがなリスト!$D$3:$D$48,エラー判定シート!N9)=1),AND(AF9="軽自動車",AL9="自家用",COUNTIF(ひらがなリスト!$E$3:$E$48,エラー判定シート!N9)=1)),"OK","NG")))</f>
        <v/>
      </c>
      <c r="R9" s="42" t="str">
        <f>IF($C$7&lt;$G9,"",IF(入力シート!F12&lt;&gt;"",VALUE(SUBSTITUTE(SUBSTITUTE(入力シート!F12,"-","・"),"・","")),""))</f>
        <v/>
      </c>
      <c r="S9" s="47" t="str">
        <f t="shared" si="4"/>
        <v>未入力</v>
      </c>
      <c r="T9" s="47" t="str">
        <f t="shared" si="5"/>
        <v>-</v>
      </c>
      <c r="U9" s="42" t="str">
        <f t="shared" si="6"/>
        <v/>
      </c>
      <c r="V9" s="47" t="str">
        <f t="shared" si="7"/>
        <v/>
      </c>
      <c r="W9" s="42" t="str">
        <f>IF($C$7&lt;$G9,"",IF(入力シート!G12&lt;&gt;"",入力シート!G12,""))</f>
        <v/>
      </c>
      <c r="X9" s="47" t="str">
        <f t="shared" si="8"/>
        <v>未入力</v>
      </c>
      <c r="Y9" s="47" t="str">
        <f>IF($C$7&lt;$G9,"",IF(X9="未入力","-",IF(COUNTIF(リスト!$D$3:$D$5,エラー判定シート!W9)=1,"OK","NG")))</f>
        <v>-</v>
      </c>
      <c r="Z9" s="42" t="str">
        <f>IF($C$7&lt;$G9,"",IF(入力シート!H12&lt;&gt;"",入力シート!H12,""))</f>
        <v/>
      </c>
      <c r="AA9" s="47" t="str">
        <f t="shared" si="9"/>
        <v>未入力</v>
      </c>
      <c r="AB9" s="47" t="str">
        <f t="shared" si="10"/>
        <v>-</v>
      </c>
      <c r="AC9" s="42" t="str">
        <f>IF($C$7&lt;$G9,"",IF(入力シート!I12&lt;&gt;"",入力シート!I12,""))</f>
        <v/>
      </c>
      <c r="AD9" s="47" t="str">
        <f t="shared" si="11"/>
        <v>未入力</v>
      </c>
      <c r="AE9" s="47" t="str">
        <f t="shared" si="12"/>
        <v>-</v>
      </c>
      <c r="AF9" s="42" t="str">
        <f>IF($C$7&lt;$G9,"",IF(入力シート!J12&lt;&gt;"",入力シート!J12,""))</f>
        <v/>
      </c>
      <c r="AG9" s="47" t="str">
        <f t="shared" si="13"/>
        <v>未入力</v>
      </c>
      <c r="AH9" s="47" t="str">
        <f>IF($C$7&lt;$G9,"",IF(AG9="未入力","-",IF(COUNTIF(リスト!$F$3:$F$6,エラー判定シート!AF9)=1,"OK","NG")))</f>
        <v>-</v>
      </c>
      <c r="AI9" s="34" t="str">
        <f>IF($C$7&lt;$G9,"",IF(入力シート!K12&lt;&gt;"",SUBSTITUTE(入力シート!K12,"特殊","特種"),""))</f>
        <v/>
      </c>
      <c r="AJ9" s="47" t="str">
        <f t="shared" si="14"/>
        <v>未入力</v>
      </c>
      <c r="AK9" s="47" t="str">
        <f t="shared" si="15"/>
        <v>-</v>
      </c>
      <c r="AL9" s="42" t="str">
        <f>IF($C$7&lt;$G9,"",IF(入力シート!L12&lt;&gt;"",入力シート!L12,""))</f>
        <v/>
      </c>
      <c r="AM9" s="47" t="str">
        <f t="shared" si="16"/>
        <v>未入力</v>
      </c>
      <c r="AN9" s="47" t="str">
        <f t="shared" si="17"/>
        <v>-</v>
      </c>
      <c r="AO9" s="39" t="str">
        <f>IF($C$7&lt;$G9,"",IF(入力シート!M12&lt;&gt;"",入力シート!M12,""))</f>
        <v/>
      </c>
      <c r="AP9" s="47" t="str">
        <f t="shared" si="18"/>
        <v>未入力</v>
      </c>
      <c r="AQ9" s="47" t="str">
        <f>IF($C$7&lt;$G9,"",IF(AP9="未入力","-",IF(COUNTIF(リスト!$I$3:$I$52,エラー判定シート!AO9)=1,"OK","BC")))</f>
        <v>-</v>
      </c>
      <c r="AR9" s="39" t="str">
        <f>IF($C$7&lt;$G9,"",IF(入力シート!N12&lt;&gt;"",入力シート!N12,""))</f>
        <v/>
      </c>
      <c r="AS9" s="39" t="str">
        <f>IF($C$7&lt;$G9,"",IF(入力シート!O12&lt;&gt;"",入力シート!O12,""))</f>
        <v/>
      </c>
      <c r="AT9" s="47" t="str">
        <f t="shared" si="19"/>
        <v>未入力</v>
      </c>
      <c r="AU9" s="47" t="str">
        <f t="shared" si="20"/>
        <v>-</v>
      </c>
      <c r="AV9" s="39" t="str">
        <f>IF($C$7&lt;$G9,"",IF(入力シート!P12&lt;&gt;"",入力シート!P12,""))</f>
        <v/>
      </c>
      <c r="AW9" s="47" t="str">
        <f t="shared" si="21"/>
        <v>未入力</v>
      </c>
      <c r="AX9" s="39" t="str">
        <f>IF($C$7&lt;$G9,"",IF(入力シート!Q12&lt;&gt;"",ASC(入力シート!Q12),""))</f>
        <v/>
      </c>
      <c r="AY9" s="47" t="str">
        <f t="shared" si="22"/>
        <v>未入力</v>
      </c>
      <c r="AZ9" s="47" t="str">
        <f t="shared" si="23"/>
        <v>-</v>
      </c>
      <c r="BA9" s="39" t="str">
        <f>IF($C$7&lt;$G9,"",IF(入力シート!R12&lt;&gt;"",ASC(入力シート!R12),""))</f>
        <v/>
      </c>
      <c r="BB9" s="47" t="str">
        <f t="shared" si="24"/>
        <v>未入力</v>
      </c>
      <c r="BC9" s="42" t="str">
        <f>IF($C$7&lt;$G9,"",IF(入力シート!S12&lt;&gt;"",入力シート!S12,""))</f>
        <v/>
      </c>
      <c r="BD9" s="47" t="str">
        <f t="shared" ref="BD9" si="31">IF($C$7&lt;$G9,"",IF(BC9&lt;&gt;"","OK","未入力"))</f>
        <v>未入力</v>
      </c>
      <c r="BE9" s="47" t="str">
        <f>IF($C$7&lt;$G9,"",IF(BD9="未入力","-",IF(COUNTIF(リスト!$J$3:$J$6,BC9)=1,"OK","NG")))</f>
        <v>-</v>
      </c>
      <c r="BF9" s="42" t="str">
        <f>IF($C$7&lt;$G9,"",IF(入力シート!$T$5="✔",反映シート!$C$5,IF(AND(入力シート!$T$5="",入力シート!T12&lt;&gt;""),入力シート!T12,"")))</f>
        <v/>
      </c>
      <c r="BG9" s="42" t="str">
        <f t="shared" si="26"/>
        <v/>
      </c>
      <c r="BH9" s="42" t="str">
        <f t="shared" si="26"/>
        <v/>
      </c>
      <c r="BI9" s="47" t="str">
        <f t="shared" si="27"/>
        <v>未入力</v>
      </c>
      <c r="BJ9" s="42" t="str">
        <f>IF($C$7&lt;$G9,"",IF(入力シート!V12&lt;&gt;"",DBCS(SUBSTITUTE(SUBSTITUTE(入力シート!V12,"　"," ")," ","")),""))</f>
        <v/>
      </c>
      <c r="BK9" s="47" t="str">
        <f t="shared" si="28"/>
        <v>未入力</v>
      </c>
      <c r="BL9" s="42" t="str">
        <f>IF($C$7&lt;$G9,"",IF(入力シート!W12&lt;&gt;"",入力シート!W12,""))</f>
        <v/>
      </c>
      <c r="BM9" s="47" t="str">
        <f t="shared" si="28"/>
        <v>未入力</v>
      </c>
      <c r="BN9" s="42" t="str">
        <f>IF($C$7&lt;$G9,"",IF(入力シート!X12&lt;&gt;"",入力シート!X12,""))</f>
        <v/>
      </c>
      <c r="BO9" s="47" t="str">
        <f t="shared" ref="BO9" si="32">IF($C$7&lt;$G9,"",IF(BN9&lt;&gt;"","OK","未入力"))</f>
        <v>未入力</v>
      </c>
      <c r="BP9" s="47" t="str">
        <f t="shared" si="0"/>
        <v>-</v>
      </c>
      <c r="BQ9" s="47" t="str">
        <f t="shared" si="30"/>
        <v>NG</v>
      </c>
    </row>
    <row r="10" spans="1:69">
      <c r="B10" s="32"/>
      <c r="D10" s="32" t="s">
        <v>4613</v>
      </c>
      <c r="E10" s="34" t="b">
        <f>IF(入力シート!$B$2="✔",TRUE,FALSE)</f>
        <v>0</v>
      </c>
      <c r="G10" s="52">
        <v>4</v>
      </c>
      <c r="H10" s="42" t="str">
        <f>IF($C$7&lt;$G10,"",IF(入力シート!C13&lt;&gt;"",入力シート!C13,""))</f>
        <v/>
      </c>
      <c r="I10" s="47" t="str">
        <f t="shared" si="1"/>
        <v>未入力</v>
      </c>
      <c r="J10" s="47" t="str">
        <f>IF($C$7&lt;$G10,"",IF(H10="","-",IF(COUNTIF(リスト!$A$3:$A$137,エラー判定シート!H10)=1,"OK","NG")))</f>
        <v>-</v>
      </c>
      <c r="K10" s="42" t="str">
        <f>IF($C$7&lt;$G10,"",IF(入力シート!D13&lt;&gt;"",UPPER(入力シート!D13),""))</f>
        <v/>
      </c>
      <c r="L10" s="47" t="str">
        <f t="shared" si="2"/>
        <v>未入力</v>
      </c>
      <c r="M10" s="47" t="str">
        <f>IF($C$7&lt;$G10,"",IF(L10="未入力","-",IF(COUNTIF(リスト!$B$3:$B$4233,エラー判定シート!K10)&gt;=1,"OK","NG")))</f>
        <v>-</v>
      </c>
      <c r="N10" s="42" t="str">
        <f>IF($C$7&lt;$G10,"",IF(入力シート!E13&lt;&gt;"",入力シート!E13,""))</f>
        <v/>
      </c>
      <c r="O10" s="47" t="str">
        <f t="shared" si="3"/>
        <v>未入力</v>
      </c>
      <c r="P10" s="47" t="str">
        <f>IF($C$7&lt;$G10,"",IF(O10="未入力","-",IF(COUNTIF(リスト!$C$3:$C$43,エラー判定シート!N10)=1,"OK","NG")))</f>
        <v>-</v>
      </c>
      <c r="Q10" s="47" t="str">
        <f>IF(OR($C$7&lt;$G10,AG10&lt;&gt;"OK",AH10&lt;&gt;"OK",AM10&lt;&gt;"OK",AN10&lt;&gt;"OK"),"",IF(O10="未入力","-",IF(OR(AND(AF10&lt;&gt;"軽自動車",AL10="事業用",COUNTIF(ひらがなリスト!$B$3:$B$48,エラー判定シート!N10)=1),AND(AF10&lt;&gt;"軽自動車",AL10="自家用",COUNTIF(ひらがなリスト!$C$3:$C$48,エラー判定シート!N10)=1),AND(AF10="軽自動車",AL10="事業用",COUNTIF(ひらがなリスト!$D$3:$D$48,エラー判定シート!N10)=1),AND(AF10="軽自動車",AL10="自家用",COUNTIF(ひらがなリスト!$E$3:$E$48,エラー判定シート!N10)=1)),"OK","NG")))</f>
        <v/>
      </c>
      <c r="R10" s="42" t="str">
        <f>IF($C$7&lt;$G10,"",IF(入力シート!F13&lt;&gt;"",VALUE(SUBSTITUTE(SUBSTITUTE(入力シート!F13,"-","・"),"・","")),""))</f>
        <v/>
      </c>
      <c r="S10" s="47" t="str">
        <f t="shared" si="4"/>
        <v>未入力</v>
      </c>
      <c r="T10" s="47" t="str">
        <f t="shared" si="5"/>
        <v>-</v>
      </c>
      <c r="U10" s="42" t="str">
        <f t="shared" si="6"/>
        <v/>
      </c>
      <c r="V10" s="47" t="str">
        <f t="shared" si="7"/>
        <v/>
      </c>
      <c r="W10" s="42" t="str">
        <f>IF($C$7&lt;$G10,"",IF(入力シート!G13&lt;&gt;"",入力シート!G13,""))</f>
        <v/>
      </c>
      <c r="X10" s="47" t="str">
        <f t="shared" si="8"/>
        <v>未入力</v>
      </c>
      <c r="Y10" s="47" t="str">
        <f>IF($C$7&lt;$G10,"",IF(X10="未入力","-",IF(COUNTIF(リスト!$D$3:$D$5,エラー判定シート!W10)=1,"OK","NG")))</f>
        <v>-</v>
      </c>
      <c r="Z10" s="42" t="str">
        <f>IF($C$7&lt;$G10,"",IF(入力シート!H13&lt;&gt;"",入力シート!H13,""))</f>
        <v/>
      </c>
      <c r="AA10" s="47" t="str">
        <f t="shared" si="9"/>
        <v>未入力</v>
      </c>
      <c r="AB10" s="47" t="str">
        <f t="shared" si="10"/>
        <v>-</v>
      </c>
      <c r="AC10" s="42" t="str">
        <f>IF($C$7&lt;$G10,"",IF(入力シート!I13&lt;&gt;"",入力シート!I13,""))</f>
        <v/>
      </c>
      <c r="AD10" s="47" t="str">
        <f t="shared" si="11"/>
        <v>未入力</v>
      </c>
      <c r="AE10" s="47" t="str">
        <f t="shared" si="12"/>
        <v>-</v>
      </c>
      <c r="AF10" s="42" t="str">
        <f>IF($C$7&lt;$G10,"",IF(入力シート!J13&lt;&gt;"",入力シート!J13,""))</f>
        <v/>
      </c>
      <c r="AG10" s="47" t="str">
        <f t="shared" si="13"/>
        <v>未入力</v>
      </c>
      <c r="AH10" s="47" t="str">
        <f>IF($C$7&lt;$G10,"",IF(AG10="未入力","-",IF(COUNTIF(リスト!$F$3:$F$6,エラー判定シート!AF10)=1,"OK","NG")))</f>
        <v>-</v>
      </c>
      <c r="AI10" s="34" t="str">
        <f>IF($C$7&lt;$G10,"",IF(入力シート!K13&lt;&gt;"",SUBSTITUTE(入力シート!K13,"特殊","特種"),""))</f>
        <v/>
      </c>
      <c r="AJ10" s="47" t="str">
        <f t="shared" si="14"/>
        <v>未入力</v>
      </c>
      <c r="AK10" s="47" t="str">
        <f t="shared" si="15"/>
        <v>-</v>
      </c>
      <c r="AL10" s="42" t="str">
        <f>IF($C$7&lt;$G10,"",IF(入力シート!L13&lt;&gt;"",入力シート!L13,""))</f>
        <v/>
      </c>
      <c r="AM10" s="47" t="str">
        <f t="shared" si="16"/>
        <v>未入力</v>
      </c>
      <c r="AN10" s="47" t="str">
        <f t="shared" si="17"/>
        <v>-</v>
      </c>
      <c r="AO10" s="39" t="str">
        <f>IF($C$7&lt;$G10,"",IF(入力シート!M13&lt;&gt;"",入力シート!M13,""))</f>
        <v/>
      </c>
      <c r="AP10" s="47" t="str">
        <f t="shared" si="18"/>
        <v>未入力</v>
      </c>
      <c r="AQ10" s="47" t="str">
        <f>IF($C$7&lt;$G10,"",IF(AP10="未入力","-",IF(COUNTIF(リスト!$I$3:$I$52,エラー判定シート!AO10)=1,"OK","BC")))</f>
        <v>-</v>
      </c>
      <c r="AR10" s="39" t="str">
        <f>IF($C$7&lt;$G10,"",IF(入力シート!N13&lt;&gt;"",入力シート!N13,""))</f>
        <v/>
      </c>
      <c r="AS10" s="39" t="str">
        <f>IF($C$7&lt;$G10,"",IF(入力シート!O13&lt;&gt;"",入力シート!O13,""))</f>
        <v/>
      </c>
      <c r="AT10" s="47" t="str">
        <f t="shared" si="19"/>
        <v>未入力</v>
      </c>
      <c r="AU10" s="47" t="str">
        <f t="shared" si="20"/>
        <v>-</v>
      </c>
      <c r="AV10" s="39" t="str">
        <f>IF($C$7&lt;$G10,"",IF(入力シート!P13&lt;&gt;"",入力シート!P13,""))</f>
        <v/>
      </c>
      <c r="AW10" s="47" t="str">
        <f t="shared" si="21"/>
        <v>未入力</v>
      </c>
      <c r="AX10" s="39" t="str">
        <f>IF($C$7&lt;$G10,"",IF(入力シート!Q13&lt;&gt;"",ASC(入力シート!Q13),""))</f>
        <v/>
      </c>
      <c r="AY10" s="47" t="str">
        <f t="shared" si="22"/>
        <v>未入力</v>
      </c>
      <c r="AZ10" s="47" t="str">
        <f t="shared" si="23"/>
        <v>-</v>
      </c>
      <c r="BA10" s="39" t="str">
        <f>IF($C$7&lt;$G10,"",IF(入力シート!R13&lt;&gt;"",ASC(入力シート!R13),""))</f>
        <v/>
      </c>
      <c r="BB10" s="47" t="str">
        <f t="shared" si="24"/>
        <v>未入力</v>
      </c>
      <c r="BC10" s="42" t="str">
        <f>IF($C$7&lt;$G10,"",IF(入力シート!S13&lt;&gt;"",入力シート!S13,""))</f>
        <v/>
      </c>
      <c r="BD10" s="47" t="str">
        <f t="shared" ref="BD10" si="33">IF($C$7&lt;$G10,"",IF(BC10&lt;&gt;"","OK","未入力"))</f>
        <v>未入力</v>
      </c>
      <c r="BE10" s="47" t="str">
        <f>IF($C$7&lt;$G10,"",IF(BD10="未入力","-",IF(COUNTIF(リスト!$J$3:$J$6,BC10)=1,"OK","NG")))</f>
        <v>-</v>
      </c>
      <c r="BF10" s="42" t="str">
        <f>IF($C$7&lt;$G10,"",IF(入力シート!$T$5="✔",反映シート!$C$5,IF(AND(入力シート!$T$5="",入力シート!T13&lt;&gt;""),入力シート!T13,"")))</f>
        <v/>
      </c>
      <c r="BG10" s="42" t="str">
        <f t="shared" si="26"/>
        <v/>
      </c>
      <c r="BH10" s="42" t="str">
        <f t="shared" si="26"/>
        <v/>
      </c>
      <c r="BI10" s="47" t="str">
        <f t="shared" si="27"/>
        <v>未入力</v>
      </c>
      <c r="BJ10" s="42" t="str">
        <f>IF($C$7&lt;$G10,"",IF(入力シート!V13&lt;&gt;"",DBCS(SUBSTITUTE(SUBSTITUTE(入力シート!V13,"　"," ")," ","")),""))</f>
        <v/>
      </c>
      <c r="BK10" s="47" t="str">
        <f t="shared" si="28"/>
        <v>未入力</v>
      </c>
      <c r="BL10" s="42" t="str">
        <f>IF($C$7&lt;$G10,"",IF(入力シート!W13&lt;&gt;"",入力シート!W13,""))</f>
        <v/>
      </c>
      <c r="BM10" s="47" t="str">
        <f t="shared" si="28"/>
        <v>未入力</v>
      </c>
      <c r="BN10" s="42" t="str">
        <f>IF($C$7&lt;$G10,"",IF(入力シート!X13&lt;&gt;"",入力シート!X13,""))</f>
        <v/>
      </c>
      <c r="BO10" s="47" t="str">
        <f t="shared" ref="BO10" si="34">IF($C$7&lt;$G10,"",IF(BN10&lt;&gt;"","OK","未入力"))</f>
        <v>未入力</v>
      </c>
      <c r="BP10" s="47" t="str">
        <f t="shared" si="0"/>
        <v>-</v>
      </c>
      <c r="BQ10" s="47" t="str">
        <f t="shared" si="30"/>
        <v>NG</v>
      </c>
    </row>
    <row r="11" spans="1:69">
      <c r="D11" s="3" t="s">
        <v>4759</v>
      </c>
      <c r="E11" s="34" t="str">
        <f>IF(OR(エラー確認シート!D2="エラーあり",エラー判定シート!E10=FALSE),"エラーあり","エラーなし")</f>
        <v>エラーあり</v>
      </c>
      <c r="G11" s="52">
        <v>5</v>
      </c>
      <c r="H11" s="42" t="str">
        <f>IF($C$7&lt;$G11,"",IF(入力シート!C14&lt;&gt;"",入力シート!C14,""))</f>
        <v/>
      </c>
      <c r="I11" s="47" t="str">
        <f t="shared" si="1"/>
        <v>未入力</v>
      </c>
      <c r="J11" s="47" t="str">
        <f>IF($C$7&lt;$G11,"",IF(H11="","-",IF(COUNTIF(リスト!$A$3:$A$137,エラー判定シート!H11)=1,"OK","NG")))</f>
        <v>-</v>
      </c>
      <c r="K11" s="42" t="str">
        <f>IF($C$7&lt;$G11,"",IF(入力シート!D14&lt;&gt;"",UPPER(入力シート!D14),""))</f>
        <v/>
      </c>
      <c r="L11" s="47" t="str">
        <f t="shared" si="2"/>
        <v>未入力</v>
      </c>
      <c r="M11" s="47" t="str">
        <f>IF($C$7&lt;$G11,"",IF(L11="未入力","-",IF(COUNTIF(リスト!$B$3:$B$4233,エラー判定シート!K11)&gt;=1,"OK","NG")))</f>
        <v>-</v>
      </c>
      <c r="N11" s="42" t="str">
        <f>IF($C$7&lt;$G11,"",IF(入力シート!E14&lt;&gt;"",入力シート!E14,""))</f>
        <v/>
      </c>
      <c r="O11" s="47" t="str">
        <f t="shared" si="3"/>
        <v>未入力</v>
      </c>
      <c r="P11" s="47" t="str">
        <f>IF($C$7&lt;$G11,"",IF(O11="未入力","-",IF(COUNTIF(リスト!$C$3:$C$43,エラー判定シート!N11)=1,"OK","NG")))</f>
        <v>-</v>
      </c>
      <c r="Q11" s="47" t="str">
        <f>IF(OR($C$7&lt;$G11,AG11&lt;&gt;"OK",AH11&lt;&gt;"OK",AM11&lt;&gt;"OK",AN11&lt;&gt;"OK"),"",IF(O11="未入力","-",IF(OR(AND(AF11&lt;&gt;"軽自動車",AL11="事業用",COUNTIF(ひらがなリスト!$B$3:$B$48,エラー判定シート!N11)=1),AND(AF11&lt;&gt;"軽自動車",AL11="自家用",COUNTIF(ひらがなリスト!$C$3:$C$48,エラー判定シート!N11)=1),AND(AF11="軽自動車",AL11="事業用",COUNTIF(ひらがなリスト!$D$3:$D$48,エラー判定シート!N11)=1),AND(AF11="軽自動車",AL11="自家用",COUNTIF(ひらがなリスト!$E$3:$E$48,エラー判定シート!N11)=1)),"OK","NG")))</f>
        <v/>
      </c>
      <c r="R11" s="42" t="str">
        <f>IF($C$7&lt;$G11,"",IF(入力シート!F14&lt;&gt;"",VALUE(SUBSTITUTE(SUBSTITUTE(入力シート!F14,"-","・"),"・","")),""))</f>
        <v/>
      </c>
      <c r="S11" s="47" t="str">
        <f t="shared" si="4"/>
        <v>未入力</v>
      </c>
      <c r="T11" s="47" t="str">
        <f t="shared" si="5"/>
        <v>-</v>
      </c>
      <c r="U11" s="42" t="str">
        <f t="shared" si="6"/>
        <v/>
      </c>
      <c r="V11" s="47" t="str">
        <f t="shared" si="7"/>
        <v/>
      </c>
      <c r="W11" s="42" t="str">
        <f>IF($C$7&lt;$G11,"",IF(入力シート!G14&lt;&gt;"",入力シート!G14,""))</f>
        <v/>
      </c>
      <c r="X11" s="47" t="str">
        <f t="shared" si="8"/>
        <v>未入力</v>
      </c>
      <c r="Y11" s="47" t="str">
        <f>IF($C$7&lt;$G11,"",IF(X11="未入力","-",IF(COUNTIF(リスト!$D$3:$D$5,エラー判定シート!W11)=1,"OK","NG")))</f>
        <v>-</v>
      </c>
      <c r="Z11" s="42" t="str">
        <f>IF($C$7&lt;$G11,"",IF(入力シート!H14&lt;&gt;"",入力シート!H14,""))</f>
        <v/>
      </c>
      <c r="AA11" s="47" t="str">
        <f t="shared" si="9"/>
        <v>未入力</v>
      </c>
      <c r="AB11" s="47" t="str">
        <f t="shared" si="10"/>
        <v>-</v>
      </c>
      <c r="AC11" s="42" t="str">
        <f>IF($C$7&lt;$G11,"",IF(入力シート!I14&lt;&gt;"",入力シート!I14,""))</f>
        <v/>
      </c>
      <c r="AD11" s="47" t="str">
        <f t="shared" si="11"/>
        <v>未入力</v>
      </c>
      <c r="AE11" s="47" t="str">
        <f t="shared" si="12"/>
        <v>-</v>
      </c>
      <c r="AF11" s="42" t="str">
        <f>IF($C$7&lt;$G11,"",IF(入力シート!J14&lt;&gt;"",入力シート!J14,""))</f>
        <v/>
      </c>
      <c r="AG11" s="47" t="str">
        <f t="shared" si="13"/>
        <v>未入力</v>
      </c>
      <c r="AH11" s="47" t="str">
        <f>IF($C$7&lt;$G11,"",IF(AG11="未入力","-",IF(COUNTIF(リスト!$F$3:$F$6,エラー判定シート!AF11)=1,"OK","NG")))</f>
        <v>-</v>
      </c>
      <c r="AI11" s="34" t="str">
        <f>IF($C$7&lt;$G11,"",IF(入力シート!K14&lt;&gt;"",SUBSTITUTE(入力シート!K14,"特殊","特種"),""))</f>
        <v/>
      </c>
      <c r="AJ11" s="47" t="str">
        <f t="shared" si="14"/>
        <v>未入力</v>
      </c>
      <c r="AK11" s="47" t="str">
        <f t="shared" si="15"/>
        <v>-</v>
      </c>
      <c r="AL11" s="42" t="str">
        <f>IF($C$7&lt;$G11,"",IF(入力シート!L14&lt;&gt;"",入力シート!L14,""))</f>
        <v/>
      </c>
      <c r="AM11" s="47" t="str">
        <f t="shared" si="16"/>
        <v>未入力</v>
      </c>
      <c r="AN11" s="47" t="str">
        <f t="shared" si="17"/>
        <v>-</v>
      </c>
      <c r="AO11" s="39" t="str">
        <f>IF($C$7&lt;$G11,"",IF(入力シート!M14&lt;&gt;"",入力シート!M14,""))</f>
        <v/>
      </c>
      <c r="AP11" s="47" t="str">
        <f t="shared" si="18"/>
        <v>未入力</v>
      </c>
      <c r="AQ11" s="47" t="str">
        <f>IF($C$7&lt;$G11,"",IF(AP11="未入力","-",IF(COUNTIF(リスト!$I$3:$I$52,エラー判定シート!AO11)=1,"OK","BC")))</f>
        <v>-</v>
      </c>
      <c r="AR11" s="39" t="str">
        <f>IF($C$7&lt;$G11,"",IF(入力シート!N14&lt;&gt;"",入力シート!N14,""))</f>
        <v/>
      </c>
      <c r="AS11" s="39" t="str">
        <f>IF($C$7&lt;$G11,"",IF(入力シート!O14&lt;&gt;"",入力シート!O14,""))</f>
        <v/>
      </c>
      <c r="AT11" s="47" t="str">
        <f t="shared" si="19"/>
        <v>未入力</v>
      </c>
      <c r="AU11" s="47" t="str">
        <f t="shared" si="20"/>
        <v>-</v>
      </c>
      <c r="AV11" s="39" t="str">
        <f>IF($C$7&lt;$G11,"",IF(入力シート!P14&lt;&gt;"",入力シート!P14,""))</f>
        <v/>
      </c>
      <c r="AW11" s="47" t="str">
        <f t="shared" si="21"/>
        <v>未入力</v>
      </c>
      <c r="AX11" s="39" t="str">
        <f>IF($C$7&lt;$G11,"",IF(入力シート!Q14&lt;&gt;"",ASC(入力シート!Q14),""))</f>
        <v/>
      </c>
      <c r="AY11" s="47" t="str">
        <f t="shared" si="22"/>
        <v>未入力</v>
      </c>
      <c r="AZ11" s="47" t="str">
        <f t="shared" si="23"/>
        <v>-</v>
      </c>
      <c r="BA11" s="39" t="str">
        <f>IF($C$7&lt;$G11,"",IF(入力シート!R14&lt;&gt;"",ASC(入力シート!R14),""))</f>
        <v/>
      </c>
      <c r="BB11" s="47" t="str">
        <f t="shared" si="24"/>
        <v>未入力</v>
      </c>
      <c r="BC11" s="42" t="str">
        <f>IF($C$7&lt;$G11,"",IF(入力シート!S14&lt;&gt;"",入力シート!S14,""))</f>
        <v/>
      </c>
      <c r="BD11" s="47" t="str">
        <f t="shared" ref="BD11" si="35">IF($C$7&lt;$G11,"",IF(BC11&lt;&gt;"","OK","未入力"))</f>
        <v>未入力</v>
      </c>
      <c r="BE11" s="47" t="str">
        <f>IF($C$7&lt;$G11,"",IF(BD11="未入力","-",IF(COUNTIF(リスト!$J$3:$J$6,BC11)=1,"OK","NG")))</f>
        <v>-</v>
      </c>
      <c r="BF11" s="42" t="str">
        <f>IF($C$7&lt;$G11,"",IF(入力シート!$T$5="✔",反映シート!$C$5,IF(AND(入力シート!$T$5="",入力シート!T14&lt;&gt;""),入力シート!T14,"")))</f>
        <v/>
      </c>
      <c r="BG11" s="42" t="str">
        <f t="shared" si="26"/>
        <v/>
      </c>
      <c r="BH11" s="42" t="str">
        <f t="shared" si="26"/>
        <v/>
      </c>
      <c r="BI11" s="47" t="str">
        <f t="shared" si="27"/>
        <v>未入力</v>
      </c>
      <c r="BJ11" s="42" t="str">
        <f>IF($C$7&lt;$G11,"",IF(入力シート!V14&lt;&gt;"",DBCS(SUBSTITUTE(SUBSTITUTE(入力シート!V14,"　"," ")," ","")),""))</f>
        <v/>
      </c>
      <c r="BK11" s="47" t="str">
        <f t="shared" si="28"/>
        <v>未入力</v>
      </c>
      <c r="BL11" s="42" t="str">
        <f>IF($C$7&lt;$G11,"",IF(入力シート!W14&lt;&gt;"",入力シート!W14,""))</f>
        <v/>
      </c>
      <c r="BM11" s="47" t="str">
        <f t="shared" si="28"/>
        <v>未入力</v>
      </c>
      <c r="BN11" s="42" t="str">
        <f>IF($C$7&lt;$G11,"",IF(入力シート!X14&lt;&gt;"",入力シート!X14,""))</f>
        <v/>
      </c>
      <c r="BO11" s="47" t="str">
        <f t="shared" ref="BO11" si="36">IF($C$7&lt;$G11,"",IF(BN11&lt;&gt;"","OK","未入力"))</f>
        <v>未入力</v>
      </c>
      <c r="BP11" s="47" t="str">
        <f t="shared" si="0"/>
        <v>-</v>
      </c>
      <c r="BQ11" s="47" t="str">
        <f t="shared" si="30"/>
        <v>NG</v>
      </c>
    </row>
    <row r="12" spans="1:69">
      <c r="G12" s="52">
        <v>6</v>
      </c>
      <c r="H12" s="42" t="str">
        <f>IF($C$7&lt;$G12,"",IF(入力シート!C15&lt;&gt;"",入力シート!C15,""))</f>
        <v/>
      </c>
      <c r="I12" s="47" t="str">
        <f t="shared" si="1"/>
        <v>未入力</v>
      </c>
      <c r="J12" s="47" t="str">
        <f>IF($C$7&lt;$G12,"",IF(H12="","-",IF(COUNTIF(リスト!$A$3:$A$137,エラー判定シート!H12)=1,"OK","NG")))</f>
        <v>-</v>
      </c>
      <c r="K12" s="42" t="str">
        <f>IF($C$7&lt;$G12,"",IF(入力シート!D15&lt;&gt;"",UPPER(入力シート!D15),""))</f>
        <v/>
      </c>
      <c r="L12" s="47" t="str">
        <f t="shared" si="2"/>
        <v>未入力</v>
      </c>
      <c r="M12" s="47" t="str">
        <f>IF($C$7&lt;$G12,"",IF(L12="未入力","-",IF(COUNTIF(リスト!$B$3:$B$4233,エラー判定シート!K12)&gt;=1,"OK","NG")))</f>
        <v>-</v>
      </c>
      <c r="N12" s="42" t="str">
        <f>IF($C$7&lt;$G12,"",IF(入力シート!E15&lt;&gt;"",入力シート!E15,""))</f>
        <v/>
      </c>
      <c r="O12" s="47" t="str">
        <f t="shared" si="3"/>
        <v>未入力</v>
      </c>
      <c r="P12" s="47" t="str">
        <f>IF($C$7&lt;$G12,"",IF(O12="未入力","-",IF(COUNTIF(リスト!$C$3:$C$43,エラー判定シート!N12)=1,"OK","NG")))</f>
        <v>-</v>
      </c>
      <c r="Q12" s="47" t="str">
        <f>IF(OR($C$7&lt;$G12,AG12&lt;&gt;"OK",AH12&lt;&gt;"OK",AM12&lt;&gt;"OK",AN12&lt;&gt;"OK"),"",IF(O12="未入力","-",IF(OR(AND(AF12&lt;&gt;"軽自動車",AL12="事業用",COUNTIF(ひらがなリスト!$B$3:$B$48,エラー判定シート!N12)=1),AND(AF12&lt;&gt;"軽自動車",AL12="自家用",COUNTIF(ひらがなリスト!$C$3:$C$48,エラー判定シート!N12)=1),AND(AF12="軽自動車",AL12="事業用",COUNTIF(ひらがなリスト!$D$3:$D$48,エラー判定シート!N12)=1),AND(AF12="軽自動車",AL12="自家用",COUNTIF(ひらがなリスト!$E$3:$E$48,エラー判定シート!N12)=1)),"OK","NG")))</f>
        <v/>
      </c>
      <c r="R12" s="42" t="str">
        <f>IF($C$7&lt;$G12,"",IF(入力シート!F15&lt;&gt;"",VALUE(SUBSTITUTE(SUBSTITUTE(入力シート!F15,"-","・"),"・","")),""))</f>
        <v/>
      </c>
      <c r="S12" s="47" t="str">
        <f t="shared" si="4"/>
        <v>未入力</v>
      </c>
      <c r="T12" s="47" t="str">
        <f t="shared" si="5"/>
        <v>-</v>
      </c>
      <c r="U12" s="42" t="str">
        <f t="shared" si="6"/>
        <v/>
      </c>
      <c r="V12" s="47" t="str">
        <f t="shared" si="7"/>
        <v/>
      </c>
      <c r="W12" s="42" t="str">
        <f>IF($C$7&lt;$G12,"",IF(入力シート!G15&lt;&gt;"",入力シート!G15,""))</f>
        <v/>
      </c>
      <c r="X12" s="47" t="str">
        <f t="shared" si="8"/>
        <v>未入力</v>
      </c>
      <c r="Y12" s="47" t="str">
        <f>IF($C$7&lt;$G12,"",IF(X12="未入力","-",IF(COUNTIF(リスト!$D$3:$D$5,エラー判定シート!W12)=1,"OK","NG")))</f>
        <v>-</v>
      </c>
      <c r="Z12" s="42" t="str">
        <f>IF($C$7&lt;$G12,"",IF(入力シート!H15&lt;&gt;"",入力シート!H15,""))</f>
        <v/>
      </c>
      <c r="AA12" s="47" t="str">
        <f t="shared" si="9"/>
        <v>未入力</v>
      </c>
      <c r="AB12" s="47" t="str">
        <f t="shared" si="10"/>
        <v>-</v>
      </c>
      <c r="AC12" s="42" t="str">
        <f>IF($C$7&lt;$G12,"",IF(入力シート!I15&lt;&gt;"",入力シート!I15,""))</f>
        <v/>
      </c>
      <c r="AD12" s="47" t="str">
        <f t="shared" si="11"/>
        <v>未入力</v>
      </c>
      <c r="AE12" s="47" t="str">
        <f t="shared" si="12"/>
        <v>-</v>
      </c>
      <c r="AF12" s="42" t="str">
        <f>IF($C$7&lt;$G12,"",IF(入力シート!J15&lt;&gt;"",入力シート!J15,""))</f>
        <v/>
      </c>
      <c r="AG12" s="47" t="str">
        <f t="shared" si="13"/>
        <v>未入力</v>
      </c>
      <c r="AH12" s="47" t="str">
        <f>IF($C$7&lt;$G12,"",IF(AG12="未入力","-",IF(COUNTIF(リスト!$F$3:$F$6,エラー判定シート!AF12)=1,"OK","NG")))</f>
        <v>-</v>
      </c>
      <c r="AI12" s="34" t="str">
        <f>IF($C$7&lt;$G12,"",IF(入力シート!K15&lt;&gt;"",SUBSTITUTE(入力シート!K15,"特殊","特種"),""))</f>
        <v/>
      </c>
      <c r="AJ12" s="47" t="str">
        <f t="shared" si="14"/>
        <v>未入力</v>
      </c>
      <c r="AK12" s="47" t="str">
        <f t="shared" si="15"/>
        <v>-</v>
      </c>
      <c r="AL12" s="42" t="str">
        <f>IF($C$7&lt;$G12,"",IF(入力シート!L15&lt;&gt;"",入力シート!L15,""))</f>
        <v/>
      </c>
      <c r="AM12" s="47" t="str">
        <f t="shared" si="16"/>
        <v>未入力</v>
      </c>
      <c r="AN12" s="47" t="str">
        <f t="shared" si="17"/>
        <v>-</v>
      </c>
      <c r="AO12" s="39" t="str">
        <f>IF($C$7&lt;$G12,"",IF(入力シート!M15&lt;&gt;"",入力シート!M15,""))</f>
        <v/>
      </c>
      <c r="AP12" s="47" t="str">
        <f t="shared" si="18"/>
        <v>未入力</v>
      </c>
      <c r="AQ12" s="47" t="str">
        <f>IF($C$7&lt;$G12,"",IF(AP12="未入力","-",IF(COUNTIF(リスト!$I$3:$I$52,エラー判定シート!AO12)=1,"OK","BC")))</f>
        <v>-</v>
      </c>
      <c r="AR12" s="39" t="str">
        <f>IF($C$7&lt;$G12,"",IF(入力シート!N15&lt;&gt;"",入力シート!N15,""))</f>
        <v/>
      </c>
      <c r="AS12" s="39" t="str">
        <f>IF($C$7&lt;$G12,"",IF(入力シート!O15&lt;&gt;"",入力シート!O15,""))</f>
        <v/>
      </c>
      <c r="AT12" s="47" t="str">
        <f t="shared" si="19"/>
        <v>未入力</v>
      </c>
      <c r="AU12" s="47" t="str">
        <f t="shared" si="20"/>
        <v>-</v>
      </c>
      <c r="AV12" s="39" t="str">
        <f>IF($C$7&lt;$G12,"",IF(入力シート!P15&lt;&gt;"",入力シート!P15,""))</f>
        <v/>
      </c>
      <c r="AW12" s="47" t="str">
        <f t="shared" si="21"/>
        <v>未入力</v>
      </c>
      <c r="AX12" s="39" t="str">
        <f>IF($C$7&lt;$G12,"",IF(入力シート!Q15&lt;&gt;"",ASC(入力シート!Q15),""))</f>
        <v/>
      </c>
      <c r="AY12" s="47" t="str">
        <f t="shared" si="22"/>
        <v>未入力</v>
      </c>
      <c r="AZ12" s="47" t="str">
        <f t="shared" si="23"/>
        <v>-</v>
      </c>
      <c r="BA12" s="39" t="str">
        <f>IF($C$7&lt;$G12,"",IF(入力シート!R15&lt;&gt;"",ASC(入力シート!R15),""))</f>
        <v/>
      </c>
      <c r="BB12" s="47" t="str">
        <f t="shared" si="24"/>
        <v>未入力</v>
      </c>
      <c r="BC12" s="42" t="str">
        <f>IF($C$7&lt;$G12,"",IF(入力シート!S15&lt;&gt;"",入力シート!S15,""))</f>
        <v/>
      </c>
      <c r="BD12" s="47" t="str">
        <f t="shared" ref="BD12" si="37">IF($C$7&lt;$G12,"",IF(BC12&lt;&gt;"","OK","未入力"))</f>
        <v>未入力</v>
      </c>
      <c r="BE12" s="47" t="str">
        <f>IF($C$7&lt;$G12,"",IF(BD12="未入力","-",IF(COUNTIF(リスト!$J$3:$J$6,BC12)=1,"OK","NG")))</f>
        <v>-</v>
      </c>
      <c r="BF12" s="42" t="str">
        <f>IF($C$7&lt;$G12,"",IF(入力シート!$T$5="✔",反映シート!$C$5,IF(AND(入力シート!$T$5="",入力シート!T15&lt;&gt;""),入力シート!T15,"")))</f>
        <v/>
      </c>
      <c r="BG12" s="42" t="str">
        <f t="shared" si="26"/>
        <v/>
      </c>
      <c r="BH12" s="42" t="str">
        <f t="shared" si="26"/>
        <v/>
      </c>
      <c r="BI12" s="47" t="str">
        <f t="shared" si="27"/>
        <v>未入力</v>
      </c>
      <c r="BJ12" s="42" t="str">
        <f>IF($C$7&lt;$G12,"",IF(入力シート!V15&lt;&gt;"",DBCS(SUBSTITUTE(SUBSTITUTE(入力シート!V15,"　"," ")," ","")),""))</f>
        <v/>
      </c>
      <c r="BK12" s="47" t="str">
        <f t="shared" si="28"/>
        <v>未入力</v>
      </c>
      <c r="BL12" s="42" t="str">
        <f>IF($C$7&lt;$G12,"",IF(入力シート!W15&lt;&gt;"",入力シート!W15,""))</f>
        <v/>
      </c>
      <c r="BM12" s="47" t="str">
        <f t="shared" si="28"/>
        <v>未入力</v>
      </c>
      <c r="BN12" s="42" t="str">
        <f>IF($C$7&lt;$G12,"",IF(入力シート!X15&lt;&gt;"",入力シート!X15,""))</f>
        <v/>
      </c>
      <c r="BO12" s="47" t="str">
        <f t="shared" ref="BO12" si="38">IF($C$7&lt;$G12,"",IF(BN12&lt;&gt;"","OK","未入力"))</f>
        <v>未入力</v>
      </c>
      <c r="BP12" s="47" t="str">
        <f t="shared" si="0"/>
        <v>-</v>
      </c>
      <c r="BQ12" s="47" t="str">
        <f t="shared" si="30"/>
        <v>NG</v>
      </c>
    </row>
    <row r="13" spans="1:69">
      <c r="G13" s="52">
        <v>7</v>
      </c>
      <c r="H13" s="42" t="str">
        <f>IF($C$7&lt;$G13,"",IF(入力シート!C16&lt;&gt;"",入力シート!C16,""))</f>
        <v/>
      </c>
      <c r="I13" s="47" t="str">
        <f t="shared" si="1"/>
        <v>未入力</v>
      </c>
      <c r="J13" s="47" t="str">
        <f>IF($C$7&lt;$G13,"",IF(H13="","-",IF(COUNTIF(リスト!$A$3:$A$137,エラー判定シート!H13)=1,"OK","NG")))</f>
        <v>-</v>
      </c>
      <c r="K13" s="42" t="str">
        <f>IF($C$7&lt;$G13,"",IF(入力シート!D16&lt;&gt;"",UPPER(入力シート!D16),""))</f>
        <v/>
      </c>
      <c r="L13" s="47" t="str">
        <f t="shared" si="2"/>
        <v>未入力</v>
      </c>
      <c r="M13" s="47" t="str">
        <f>IF($C$7&lt;$G13,"",IF(L13="未入力","-",IF(COUNTIF(リスト!$B$3:$B$4233,エラー判定シート!K13)&gt;=1,"OK","NG")))</f>
        <v>-</v>
      </c>
      <c r="N13" s="42" t="str">
        <f>IF($C$7&lt;$G13,"",IF(入力シート!E16&lt;&gt;"",入力シート!E16,""))</f>
        <v/>
      </c>
      <c r="O13" s="47" t="str">
        <f t="shared" si="3"/>
        <v>未入力</v>
      </c>
      <c r="P13" s="47" t="str">
        <f>IF($C$7&lt;$G13,"",IF(O13="未入力","-",IF(COUNTIF(リスト!$C$3:$C$43,エラー判定シート!N13)=1,"OK","NG")))</f>
        <v>-</v>
      </c>
      <c r="Q13" s="47" t="str">
        <f>IF(OR($C$7&lt;$G13,AG13&lt;&gt;"OK",AH13&lt;&gt;"OK",AM13&lt;&gt;"OK",AN13&lt;&gt;"OK"),"",IF(O13="未入力","-",IF(OR(AND(AF13&lt;&gt;"軽自動車",AL13="事業用",COUNTIF(ひらがなリスト!$B$3:$B$48,エラー判定シート!N13)=1),AND(AF13&lt;&gt;"軽自動車",AL13="自家用",COUNTIF(ひらがなリスト!$C$3:$C$48,エラー判定シート!N13)=1),AND(AF13="軽自動車",AL13="事業用",COUNTIF(ひらがなリスト!$D$3:$D$48,エラー判定シート!N13)=1),AND(AF13="軽自動車",AL13="自家用",COUNTIF(ひらがなリスト!$E$3:$E$48,エラー判定シート!N13)=1)),"OK","NG")))</f>
        <v/>
      </c>
      <c r="R13" s="42" t="str">
        <f>IF($C$7&lt;$G13,"",IF(入力シート!F16&lt;&gt;"",VALUE(SUBSTITUTE(SUBSTITUTE(入力シート!F16,"-","・"),"・","")),""))</f>
        <v/>
      </c>
      <c r="S13" s="47" t="str">
        <f t="shared" si="4"/>
        <v>未入力</v>
      </c>
      <c r="T13" s="47" t="str">
        <f t="shared" si="5"/>
        <v>-</v>
      </c>
      <c r="U13" s="42" t="str">
        <f t="shared" si="6"/>
        <v/>
      </c>
      <c r="V13" s="47" t="str">
        <f t="shared" si="7"/>
        <v/>
      </c>
      <c r="W13" s="42" t="str">
        <f>IF($C$7&lt;$G13,"",IF(入力シート!G16&lt;&gt;"",入力シート!G16,""))</f>
        <v/>
      </c>
      <c r="X13" s="47" t="str">
        <f t="shared" si="8"/>
        <v>未入力</v>
      </c>
      <c r="Y13" s="47" t="str">
        <f>IF($C$7&lt;$G13,"",IF(X13="未入力","-",IF(COUNTIF(リスト!$D$3:$D$5,エラー判定シート!W13)=1,"OK","NG")))</f>
        <v>-</v>
      </c>
      <c r="Z13" s="42" t="str">
        <f>IF($C$7&lt;$G13,"",IF(入力シート!H16&lt;&gt;"",入力シート!H16,""))</f>
        <v/>
      </c>
      <c r="AA13" s="47" t="str">
        <f t="shared" si="9"/>
        <v>未入力</v>
      </c>
      <c r="AB13" s="47" t="str">
        <f t="shared" si="10"/>
        <v>-</v>
      </c>
      <c r="AC13" s="42" t="str">
        <f>IF($C$7&lt;$G13,"",IF(入力シート!I16&lt;&gt;"",入力シート!I16,""))</f>
        <v/>
      </c>
      <c r="AD13" s="47" t="str">
        <f t="shared" si="11"/>
        <v>未入力</v>
      </c>
      <c r="AE13" s="47" t="str">
        <f t="shared" si="12"/>
        <v>-</v>
      </c>
      <c r="AF13" s="42" t="str">
        <f>IF($C$7&lt;$G13,"",IF(入力シート!J16&lt;&gt;"",入力シート!J16,""))</f>
        <v/>
      </c>
      <c r="AG13" s="47" t="str">
        <f t="shared" si="13"/>
        <v>未入力</v>
      </c>
      <c r="AH13" s="47" t="str">
        <f>IF($C$7&lt;$G13,"",IF(AG13="未入力","-",IF(COUNTIF(リスト!$F$3:$F$6,エラー判定シート!AF13)=1,"OK","NG")))</f>
        <v>-</v>
      </c>
      <c r="AI13" s="34" t="str">
        <f>IF($C$7&lt;$G13,"",IF(入力シート!K16&lt;&gt;"",SUBSTITUTE(入力シート!K16,"特殊","特種"),""))</f>
        <v/>
      </c>
      <c r="AJ13" s="47" t="str">
        <f t="shared" si="14"/>
        <v>未入力</v>
      </c>
      <c r="AK13" s="47" t="str">
        <f t="shared" si="15"/>
        <v>-</v>
      </c>
      <c r="AL13" s="42" t="str">
        <f>IF($C$7&lt;$G13,"",IF(入力シート!L16&lt;&gt;"",入力シート!L16,""))</f>
        <v/>
      </c>
      <c r="AM13" s="47" t="str">
        <f t="shared" si="16"/>
        <v>未入力</v>
      </c>
      <c r="AN13" s="47" t="str">
        <f t="shared" si="17"/>
        <v>-</v>
      </c>
      <c r="AO13" s="39" t="str">
        <f>IF($C$7&lt;$G13,"",IF(入力シート!M16&lt;&gt;"",入力シート!M16,""))</f>
        <v/>
      </c>
      <c r="AP13" s="47" t="str">
        <f t="shared" si="18"/>
        <v>未入力</v>
      </c>
      <c r="AQ13" s="47" t="str">
        <f>IF($C$7&lt;$G13,"",IF(AP13="未入力","-",IF(COUNTIF(リスト!$I$3:$I$52,エラー判定シート!AO13)=1,"OK","BC")))</f>
        <v>-</v>
      </c>
      <c r="AR13" s="39" t="str">
        <f>IF($C$7&lt;$G13,"",IF(入力シート!N16&lt;&gt;"",入力シート!N16,""))</f>
        <v/>
      </c>
      <c r="AS13" s="39" t="str">
        <f>IF($C$7&lt;$G13,"",IF(入力シート!O16&lt;&gt;"",入力シート!O16,""))</f>
        <v/>
      </c>
      <c r="AT13" s="47" t="str">
        <f t="shared" si="19"/>
        <v>未入力</v>
      </c>
      <c r="AU13" s="47" t="str">
        <f t="shared" si="20"/>
        <v>-</v>
      </c>
      <c r="AV13" s="39" t="str">
        <f>IF($C$7&lt;$G13,"",IF(入力シート!P16&lt;&gt;"",入力シート!P16,""))</f>
        <v/>
      </c>
      <c r="AW13" s="47" t="str">
        <f t="shared" si="21"/>
        <v>未入力</v>
      </c>
      <c r="AX13" s="39" t="str">
        <f>IF($C$7&lt;$G13,"",IF(入力シート!Q16&lt;&gt;"",ASC(入力シート!Q16),""))</f>
        <v/>
      </c>
      <c r="AY13" s="47" t="str">
        <f t="shared" si="22"/>
        <v>未入力</v>
      </c>
      <c r="AZ13" s="47" t="str">
        <f t="shared" si="23"/>
        <v>-</v>
      </c>
      <c r="BA13" s="39" t="str">
        <f>IF($C$7&lt;$G13,"",IF(入力シート!R16&lt;&gt;"",ASC(入力シート!R16),""))</f>
        <v/>
      </c>
      <c r="BB13" s="47" t="str">
        <f t="shared" si="24"/>
        <v>未入力</v>
      </c>
      <c r="BC13" s="42" t="str">
        <f>IF($C$7&lt;$G13,"",IF(入力シート!S16&lt;&gt;"",入力シート!S16,""))</f>
        <v/>
      </c>
      <c r="BD13" s="47" t="str">
        <f t="shared" ref="BD13" si="39">IF($C$7&lt;$G13,"",IF(BC13&lt;&gt;"","OK","未入力"))</f>
        <v>未入力</v>
      </c>
      <c r="BE13" s="47" t="str">
        <f>IF($C$7&lt;$G13,"",IF(BD13="未入力","-",IF(COUNTIF(リスト!$J$3:$J$6,BC13)=1,"OK","NG")))</f>
        <v>-</v>
      </c>
      <c r="BF13" s="42" t="str">
        <f>IF($C$7&lt;$G13,"",IF(入力シート!$T$5="✔",反映シート!$C$5,IF(AND(入力シート!$T$5="",入力シート!T16&lt;&gt;""),入力シート!T16,"")))</f>
        <v/>
      </c>
      <c r="BG13" s="42" t="str">
        <f t="shared" si="26"/>
        <v/>
      </c>
      <c r="BH13" s="42" t="str">
        <f t="shared" si="26"/>
        <v/>
      </c>
      <c r="BI13" s="47" t="str">
        <f t="shared" si="27"/>
        <v>未入力</v>
      </c>
      <c r="BJ13" s="42" t="str">
        <f>IF($C$7&lt;$G13,"",IF(入力シート!V16&lt;&gt;"",DBCS(SUBSTITUTE(SUBSTITUTE(入力シート!V16,"　"," ")," ","")),""))</f>
        <v/>
      </c>
      <c r="BK13" s="47" t="str">
        <f t="shared" si="28"/>
        <v>未入力</v>
      </c>
      <c r="BL13" s="42" t="str">
        <f>IF($C$7&lt;$G13,"",IF(入力シート!W16&lt;&gt;"",入力シート!W16,""))</f>
        <v/>
      </c>
      <c r="BM13" s="47" t="str">
        <f t="shared" si="28"/>
        <v>未入力</v>
      </c>
      <c r="BN13" s="42" t="str">
        <f>IF($C$7&lt;$G13,"",IF(入力シート!X16&lt;&gt;"",入力シート!X16,""))</f>
        <v/>
      </c>
      <c r="BO13" s="47" t="str">
        <f t="shared" ref="BO13" si="40">IF($C$7&lt;$G13,"",IF(BN13&lt;&gt;"","OK","未入力"))</f>
        <v>未入力</v>
      </c>
      <c r="BP13" s="47" t="str">
        <f t="shared" si="0"/>
        <v>-</v>
      </c>
      <c r="BQ13" s="47" t="str">
        <f t="shared" si="30"/>
        <v>NG</v>
      </c>
    </row>
    <row r="14" spans="1:69">
      <c r="G14" s="52">
        <v>8</v>
      </c>
      <c r="H14" s="42" t="str">
        <f>IF($C$7&lt;$G14,"",IF(入力シート!C17&lt;&gt;"",入力シート!C17,""))</f>
        <v/>
      </c>
      <c r="I14" s="47" t="str">
        <f t="shared" si="1"/>
        <v>未入力</v>
      </c>
      <c r="J14" s="47" t="str">
        <f>IF($C$7&lt;$G14,"",IF(H14="","-",IF(COUNTIF(リスト!$A$3:$A$137,エラー判定シート!H14)=1,"OK","NG")))</f>
        <v>-</v>
      </c>
      <c r="K14" s="42" t="str">
        <f>IF($C$7&lt;$G14,"",IF(入力シート!D17&lt;&gt;"",UPPER(入力シート!D17),""))</f>
        <v/>
      </c>
      <c r="L14" s="47" t="str">
        <f t="shared" si="2"/>
        <v>未入力</v>
      </c>
      <c r="M14" s="47" t="str">
        <f>IF($C$7&lt;$G14,"",IF(L14="未入力","-",IF(COUNTIF(リスト!$B$3:$B$4233,エラー判定シート!K14)&gt;=1,"OK","NG")))</f>
        <v>-</v>
      </c>
      <c r="N14" s="42" t="str">
        <f>IF($C$7&lt;$G14,"",IF(入力シート!E17&lt;&gt;"",入力シート!E17,""))</f>
        <v/>
      </c>
      <c r="O14" s="47" t="str">
        <f t="shared" si="3"/>
        <v>未入力</v>
      </c>
      <c r="P14" s="47" t="str">
        <f>IF($C$7&lt;$G14,"",IF(O14="未入力","-",IF(COUNTIF(リスト!$C$3:$C$43,エラー判定シート!N14)=1,"OK","NG")))</f>
        <v>-</v>
      </c>
      <c r="Q14" s="47" t="str">
        <f>IF(OR($C$7&lt;$G14,AG14&lt;&gt;"OK",AH14&lt;&gt;"OK",AM14&lt;&gt;"OK",AN14&lt;&gt;"OK"),"",IF(O14="未入力","-",IF(OR(AND(AF14&lt;&gt;"軽自動車",AL14="事業用",COUNTIF(ひらがなリスト!$B$3:$B$48,エラー判定シート!N14)=1),AND(AF14&lt;&gt;"軽自動車",AL14="自家用",COUNTIF(ひらがなリスト!$C$3:$C$48,エラー判定シート!N14)=1),AND(AF14="軽自動車",AL14="事業用",COUNTIF(ひらがなリスト!$D$3:$D$48,エラー判定シート!N14)=1),AND(AF14="軽自動車",AL14="自家用",COUNTIF(ひらがなリスト!$E$3:$E$48,エラー判定シート!N14)=1)),"OK","NG")))</f>
        <v/>
      </c>
      <c r="R14" s="42" t="str">
        <f>IF($C$7&lt;$G14,"",IF(入力シート!F17&lt;&gt;"",VALUE(SUBSTITUTE(SUBSTITUTE(入力シート!F17,"-","・"),"・","")),""))</f>
        <v/>
      </c>
      <c r="S14" s="47" t="str">
        <f t="shared" si="4"/>
        <v>未入力</v>
      </c>
      <c r="T14" s="47" t="str">
        <f t="shared" si="5"/>
        <v>-</v>
      </c>
      <c r="U14" s="42" t="str">
        <f t="shared" si="6"/>
        <v/>
      </c>
      <c r="V14" s="47" t="str">
        <f t="shared" si="7"/>
        <v/>
      </c>
      <c r="W14" s="42" t="str">
        <f>IF($C$7&lt;$G14,"",IF(入力シート!G17&lt;&gt;"",入力シート!G17,""))</f>
        <v/>
      </c>
      <c r="X14" s="47" t="str">
        <f t="shared" si="8"/>
        <v>未入力</v>
      </c>
      <c r="Y14" s="47" t="str">
        <f>IF($C$7&lt;$G14,"",IF(X14="未入力","-",IF(COUNTIF(リスト!$D$3:$D$5,エラー判定シート!W14)=1,"OK","NG")))</f>
        <v>-</v>
      </c>
      <c r="Z14" s="42" t="str">
        <f>IF($C$7&lt;$G14,"",IF(入力シート!H17&lt;&gt;"",入力シート!H17,""))</f>
        <v/>
      </c>
      <c r="AA14" s="47" t="str">
        <f t="shared" si="9"/>
        <v>未入力</v>
      </c>
      <c r="AB14" s="47" t="str">
        <f t="shared" si="10"/>
        <v>-</v>
      </c>
      <c r="AC14" s="42" t="str">
        <f>IF($C$7&lt;$G14,"",IF(入力シート!I17&lt;&gt;"",入力シート!I17,""))</f>
        <v/>
      </c>
      <c r="AD14" s="47" t="str">
        <f t="shared" si="11"/>
        <v>未入力</v>
      </c>
      <c r="AE14" s="47" t="str">
        <f t="shared" si="12"/>
        <v>-</v>
      </c>
      <c r="AF14" s="42" t="str">
        <f>IF($C$7&lt;$G14,"",IF(入力シート!J17&lt;&gt;"",入力シート!J17,""))</f>
        <v/>
      </c>
      <c r="AG14" s="47" t="str">
        <f t="shared" si="13"/>
        <v>未入力</v>
      </c>
      <c r="AH14" s="47" t="str">
        <f>IF($C$7&lt;$G14,"",IF(AG14="未入力","-",IF(COUNTIF(リスト!$F$3:$F$6,エラー判定シート!AF14)=1,"OK","NG")))</f>
        <v>-</v>
      </c>
      <c r="AI14" s="34" t="str">
        <f>IF($C$7&lt;$G14,"",IF(入力シート!K17&lt;&gt;"",SUBSTITUTE(入力シート!K17,"特殊","特種"),""))</f>
        <v/>
      </c>
      <c r="AJ14" s="47" t="str">
        <f t="shared" si="14"/>
        <v>未入力</v>
      </c>
      <c r="AK14" s="47" t="str">
        <f t="shared" si="15"/>
        <v>-</v>
      </c>
      <c r="AL14" s="42" t="str">
        <f>IF($C$7&lt;$G14,"",IF(入力シート!L17&lt;&gt;"",入力シート!L17,""))</f>
        <v/>
      </c>
      <c r="AM14" s="47" t="str">
        <f t="shared" si="16"/>
        <v>未入力</v>
      </c>
      <c r="AN14" s="47" t="str">
        <f t="shared" si="17"/>
        <v>-</v>
      </c>
      <c r="AO14" s="39" t="str">
        <f>IF($C$7&lt;$G14,"",IF(入力シート!M17&lt;&gt;"",入力シート!M17,""))</f>
        <v/>
      </c>
      <c r="AP14" s="47" t="str">
        <f t="shared" si="18"/>
        <v>未入力</v>
      </c>
      <c r="AQ14" s="47" t="str">
        <f>IF($C$7&lt;$G14,"",IF(AP14="未入力","-",IF(COUNTIF(リスト!$I$3:$I$52,エラー判定シート!AO14)=1,"OK","BC")))</f>
        <v>-</v>
      </c>
      <c r="AR14" s="39" t="str">
        <f>IF($C$7&lt;$G14,"",IF(入力シート!N17&lt;&gt;"",入力シート!N17,""))</f>
        <v/>
      </c>
      <c r="AS14" s="39" t="str">
        <f>IF($C$7&lt;$G14,"",IF(入力シート!O17&lt;&gt;"",入力シート!O17,""))</f>
        <v/>
      </c>
      <c r="AT14" s="47" t="str">
        <f t="shared" si="19"/>
        <v>未入力</v>
      </c>
      <c r="AU14" s="47" t="str">
        <f t="shared" si="20"/>
        <v>-</v>
      </c>
      <c r="AV14" s="39" t="str">
        <f>IF($C$7&lt;$G14,"",IF(入力シート!P17&lt;&gt;"",入力シート!P17,""))</f>
        <v/>
      </c>
      <c r="AW14" s="47" t="str">
        <f t="shared" si="21"/>
        <v>未入力</v>
      </c>
      <c r="AX14" s="39" t="str">
        <f>IF($C$7&lt;$G14,"",IF(入力シート!Q17&lt;&gt;"",ASC(入力シート!Q17),""))</f>
        <v/>
      </c>
      <c r="AY14" s="47" t="str">
        <f t="shared" si="22"/>
        <v>未入力</v>
      </c>
      <c r="AZ14" s="47" t="str">
        <f t="shared" si="23"/>
        <v>-</v>
      </c>
      <c r="BA14" s="39" t="str">
        <f>IF($C$7&lt;$G14,"",IF(入力シート!R17&lt;&gt;"",ASC(入力シート!R17),""))</f>
        <v/>
      </c>
      <c r="BB14" s="47" t="str">
        <f t="shared" si="24"/>
        <v>未入力</v>
      </c>
      <c r="BC14" s="42" t="str">
        <f>IF($C$7&lt;$G14,"",IF(入力シート!S17&lt;&gt;"",入力シート!S17,""))</f>
        <v/>
      </c>
      <c r="BD14" s="47" t="str">
        <f t="shared" ref="BD14" si="41">IF($C$7&lt;$G14,"",IF(BC14&lt;&gt;"","OK","未入力"))</f>
        <v>未入力</v>
      </c>
      <c r="BE14" s="47" t="str">
        <f>IF($C$7&lt;$G14,"",IF(BD14="未入力","-",IF(COUNTIF(リスト!$J$3:$J$6,BC14)=1,"OK","NG")))</f>
        <v>-</v>
      </c>
      <c r="BF14" s="42" t="str">
        <f>IF($C$7&lt;$G14,"",IF(入力シート!$T$5="✔",反映シート!$C$5,IF(AND(入力シート!$T$5="",入力シート!T17&lt;&gt;""),入力シート!T17,"")))</f>
        <v/>
      </c>
      <c r="BG14" s="42" t="str">
        <f t="shared" si="26"/>
        <v/>
      </c>
      <c r="BH14" s="42" t="str">
        <f t="shared" si="26"/>
        <v/>
      </c>
      <c r="BI14" s="47" t="str">
        <f t="shared" si="27"/>
        <v>未入力</v>
      </c>
      <c r="BJ14" s="42" t="str">
        <f>IF($C$7&lt;$G14,"",IF(入力シート!V17&lt;&gt;"",DBCS(SUBSTITUTE(SUBSTITUTE(入力シート!V17,"　"," ")," ","")),""))</f>
        <v/>
      </c>
      <c r="BK14" s="47" t="str">
        <f t="shared" si="28"/>
        <v>未入力</v>
      </c>
      <c r="BL14" s="42" t="str">
        <f>IF($C$7&lt;$G14,"",IF(入力シート!W17&lt;&gt;"",入力シート!W17,""))</f>
        <v/>
      </c>
      <c r="BM14" s="47" t="str">
        <f t="shared" si="28"/>
        <v>未入力</v>
      </c>
      <c r="BN14" s="42" t="str">
        <f>IF($C$7&lt;$G14,"",IF(入力シート!X17&lt;&gt;"",入力シート!X17,""))</f>
        <v/>
      </c>
      <c r="BO14" s="47" t="str">
        <f t="shared" ref="BO14" si="42">IF($C$7&lt;$G14,"",IF(BN14&lt;&gt;"","OK","未入力"))</f>
        <v>未入力</v>
      </c>
      <c r="BP14" s="47" t="str">
        <f t="shared" si="0"/>
        <v>-</v>
      </c>
      <c r="BQ14" s="47" t="str">
        <f t="shared" si="30"/>
        <v>NG</v>
      </c>
    </row>
    <row r="15" spans="1:69">
      <c r="G15" s="52">
        <v>9</v>
      </c>
      <c r="H15" s="42" t="str">
        <f>IF($C$7&lt;$G15,"",IF(入力シート!C18&lt;&gt;"",入力シート!C18,""))</f>
        <v/>
      </c>
      <c r="I15" s="47" t="str">
        <f t="shared" si="1"/>
        <v>未入力</v>
      </c>
      <c r="J15" s="47" t="str">
        <f>IF($C$7&lt;$G15,"",IF(H15="","-",IF(COUNTIF(リスト!$A$3:$A$137,エラー判定シート!H15)=1,"OK","NG")))</f>
        <v>-</v>
      </c>
      <c r="K15" s="42" t="str">
        <f>IF($C$7&lt;$G15,"",IF(入力シート!D18&lt;&gt;"",UPPER(入力シート!D18),""))</f>
        <v/>
      </c>
      <c r="L15" s="47" t="str">
        <f t="shared" si="2"/>
        <v>未入力</v>
      </c>
      <c r="M15" s="47" t="str">
        <f>IF($C$7&lt;$G15,"",IF(L15="未入力","-",IF(COUNTIF(リスト!$B$3:$B$4233,エラー判定シート!K15)&gt;=1,"OK","NG")))</f>
        <v>-</v>
      </c>
      <c r="N15" s="42" t="str">
        <f>IF($C$7&lt;$G15,"",IF(入力シート!E18&lt;&gt;"",入力シート!E18,""))</f>
        <v/>
      </c>
      <c r="O15" s="47" t="str">
        <f t="shared" si="3"/>
        <v>未入力</v>
      </c>
      <c r="P15" s="47" t="str">
        <f>IF($C$7&lt;$G15,"",IF(O15="未入力","-",IF(COUNTIF(リスト!$C$3:$C$43,エラー判定シート!N15)=1,"OK","NG")))</f>
        <v>-</v>
      </c>
      <c r="Q15" s="47" t="str">
        <f>IF(OR($C$7&lt;$G15,AG15&lt;&gt;"OK",AH15&lt;&gt;"OK",AM15&lt;&gt;"OK",AN15&lt;&gt;"OK"),"",IF(O15="未入力","-",IF(OR(AND(AF15&lt;&gt;"軽自動車",AL15="事業用",COUNTIF(ひらがなリスト!$B$3:$B$48,エラー判定シート!N15)=1),AND(AF15&lt;&gt;"軽自動車",AL15="自家用",COUNTIF(ひらがなリスト!$C$3:$C$48,エラー判定シート!N15)=1),AND(AF15="軽自動車",AL15="事業用",COUNTIF(ひらがなリスト!$D$3:$D$48,エラー判定シート!N15)=1),AND(AF15="軽自動車",AL15="自家用",COUNTIF(ひらがなリスト!$E$3:$E$48,エラー判定シート!N15)=1)),"OK","NG")))</f>
        <v/>
      </c>
      <c r="R15" s="42" t="str">
        <f>IF($C$7&lt;$G15,"",IF(入力シート!F18&lt;&gt;"",VALUE(SUBSTITUTE(SUBSTITUTE(入力シート!F18,"-","・"),"・","")),""))</f>
        <v/>
      </c>
      <c r="S15" s="47" t="str">
        <f t="shared" si="4"/>
        <v>未入力</v>
      </c>
      <c r="T15" s="47" t="str">
        <f t="shared" si="5"/>
        <v>-</v>
      </c>
      <c r="U15" s="42" t="str">
        <f t="shared" si="6"/>
        <v/>
      </c>
      <c r="V15" s="47" t="str">
        <f t="shared" si="7"/>
        <v/>
      </c>
      <c r="W15" s="42" t="str">
        <f>IF($C$7&lt;$G15,"",IF(入力シート!G18&lt;&gt;"",入力シート!G18,""))</f>
        <v/>
      </c>
      <c r="X15" s="47" t="str">
        <f t="shared" si="8"/>
        <v>未入力</v>
      </c>
      <c r="Y15" s="47" t="str">
        <f>IF($C$7&lt;$G15,"",IF(X15="未入力","-",IF(COUNTIF(リスト!$D$3:$D$5,エラー判定シート!W15)=1,"OK","NG")))</f>
        <v>-</v>
      </c>
      <c r="Z15" s="42" t="str">
        <f>IF($C$7&lt;$G15,"",IF(入力シート!H18&lt;&gt;"",入力シート!H18,""))</f>
        <v/>
      </c>
      <c r="AA15" s="47" t="str">
        <f t="shared" si="9"/>
        <v>未入力</v>
      </c>
      <c r="AB15" s="47" t="str">
        <f t="shared" si="10"/>
        <v>-</v>
      </c>
      <c r="AC15" s="42" t="str">
        <f>IF($C$7&lt;$G15,"",IF(入力シート!I18&lt;&gt;"",入力シート!I18,""))</f>
        <v/>
      </c>
      <c r="AD15" s="47" t="str">
        <f t="shared" si="11"/>
        <v>未入力</v>
      </c>
      <c r="AE15" s="47" t="str">
        <f t="shared" si="12"/>
        <v>-</v>
      </c>
      <c r="AF15" s="42" t="str">
        <f>IF($C$7&lt;$G15,"",IF(入力シート!J18&lt;&gt;"",入力シート!J18,""))</f>
        <v/>
      </c>
      <c r="AG15" s="47" t="str">
        <f t="shared" si="13"/>
        <v>未入力</v>
      </c>
      <c r="AH15" s="47" t="str">
        <f>IF($C$7&lt;$G15,"",IF(AG15="未入力","-",IF(COUNTIF(リスト!$F$3:$F$6,エラー判定シート!AF15)=1,"OK","NG")))</f>
        <v>-</v>
      </c>
      <c r="AI15" s="34" t="str">
        <f>IF($C$7&lt;$G15,"",IF(入力シート!K18&lt;&gt;"",SUBSTITUTE(入力シート!K18,"特殊","特種"),""))</f>
        <v/>
      </c>
      <c r="AJ15" s="47" t="str">
        <f t="shared" si="14"/>
        <v>未入力</v>
      </c>
      <c r="AK15" s="47" t="str">
        <f t="shared" si="15"/>
        <v>-</v>
      </c>
      <c r="AL15" s="42" t="str">
        <f>IF($C$7&lt;$G15,"",IF(入力シート!L18&lt;&gt;"",入力シート!L18,""))</f>
        <v/>
      </c>
      <c r="AM15" s="47" t="str">
        <f t="shared" si="16"/>
        <v>未入力</v>
      </c>
      <c r="AN15" s="47" t="str">
        <f t="shared" si="17"/>
        <v>-</v>
      </c>
      <c r="AO15" s="39" t="str">
        <f>IF($C$7&lt;$G15,"",IF(入力シート!M18&lt;&gt;"",入力シート!M18,""))</f>
        <v/>
      </c>
      <c r="AP15" s="47" t="str">
        <f t="shared" si="18"/>
        <v>未入力</v>
      </c>
      <c r="AQ15" s="47" t="str">
        <f>IF($C$7&lt;$G15,"",IF(AP15="未入力","-",IF(COUNTIF(リスト!$I$3:$I$52,エラー判定シート!AO15)=1,"OK","BC")))</f>
        <v>-</v>
      </c>
      <c r="AR15" s="39" t="str">
        <f>IF($C$7&lt;$G15,"",IF(入力シート!N18&lt;&gt;"",入力シート!N18,""))</f>
        <v/>
      </c>
      <c r="AS15" s="39" t="str">
        <f>IF($C$7&lt;$G15,"",IF(入力シート!O18&lt;&gt;"",入力シート!O18,""))</f>
        <v/>
      </c>
      <c r="AT15" s="47" t="str">
        <f t="shared" si="19"/>
        <v>未入力</v>
      </c>
      <c r="AU15" s="47" t="str">
        <f t="shared" si="20"/>
        <v>-</v>
      </c>
      <c r="AV15" s="39" t="str">
        <f>IF($C$7&lt;$G15,"",IF(入力シート!P18&lt;&gt;"",入力シート!P18,""))</f>
        <v/>
      </c>
      <c r="AW15" s="47" t="str">
        <f t="shared" si="21"/>
        <v>未入力</v>
      </c>
      <c r="AX15" s="39" t="str">
        <f>IF($C$7&lt;$G15,"",IF(入力シート!Q18&lt;&gt;"",ASC(入力シート!Q18),""))</f>
        <v/>
      </c>
      <c r="AY15" s="47" t="str">
        <f t="shared" si="22"/>
        <v>未入力</v>
      </c>
      <c r="AZ15" s="47" t="str">
        <f t="shared" si="23"/>
        <v>-</v>
      </c>
      <c r="BA15" s="39" t="str">
        <f>IF($C$7&lt;$G15,"",IF(入力シート!R18&lt;&gt;"",ASC(入力シート!R18),""))</f>
        <v/>
      </c>
      <c r="BB15" s="47" t="str">
        <f t="shared" si="24"/>
        <v>未入力</v>
      </c>
      <c r="BC15" s="42" t="str">
        <f>IF($C$7&lt;$G15,"",IF(入力シート!S18&lt;&gt;"",入力シート!S18,""))</f>
        <v/>
      </c>
      <c r="BD15" s="47" t="str">
        <f t="shared" ref="BD15" si="43">IF($C$7&lt;$G15,"",IF(BC15&lt;&gt;"","OK","未入力"))</f>
        <v>未入力</v>
      </c>
      <c r="BE15" s="47" t="str">
        <f>IF($C$7&lt;$G15,"",IF(BD15="未入力","-",IF(COUNTIF(リスト!$J$3:$J$6,BC15)=1,"OK","NG")))</f>
        <v>-</v>
      </c>
      <c r="BF15" s="42" t="str">
        <f>IF($C$7&lt;$G15,"",IF(入力シート!$T$5="✔",反映シート!$C$5,IF(AND(入力シート!$T$5="",入力シート!T18&lt;&gt;""),入力シート!T18,"")))</f>
        <v/>
      </c>
      <c r="BG15" s="42" t="str">
        <f t="shared" si="26"/>
        <v/>
      </c>
      <c r="BH15" s="42" t="str">
        <f t="shared" si="26"/>
        <v/>
      </c>
      <c r="BI15" s="47" t="str">
        <f t="shared" si="27"/>
        <v>未入力</v>
      </c>
      <c r="BJ15" s="42" t="str">
        <f>IF($C$7&lt;$G15,"",IF(入力シート!V18&lt;&gt;"",DBCS(SUBSTITUTE(SUBSTITUTE(入力シート!V18,"　"," ")," ","")),""))</f>
        <v/>
      </c>
      <c r="BK15" s="47" t="str">
        <f t="shared" si="28"/>
        <v>未入力</v>
      </c>
      <c r="BL15" s="42" t="str">
        <f>IF($C$7&lt;$G15,"",IF(入力シート!W18&lt;&gt;"",入力シート!W18,""))</f>
        <v/>
      </c>
      <c r="BM15" s="47" t="str">
        <f t="shared" si="28"/>
        <v>未入力</v>
      </c>
      <c r="BN15" s="42" t="str">
        <f>IF($C$7&lt;$G15,"",IF(入力シート!X18&lt;&gt;"",入力シート!X18,""))</f>
        <v/>
      </c>
      <c r="BO15" s="47" t="str">
        <f t="shared" ref="BO15" si="44">IF($C$7&lt;$G15,"",IF(BN15&lt;&gt;"","OK","未入力"))</f>
        <v>未入力</v>
      </c>
      <c r="BP15" s="47" t="str">
        <f t="shared" si="0"/>
        <v>-</v>
      </c>
      <c r="BQ15" s="47" t="str">
        <f t="shared" si="30"/>
        <v>NG</v>
      </c>
    </row>
    <row r="16" spans="1:69">
      <c r="G16" s="52">
        <v>10</v>
      </c>
      <c r="H16" s="42" t="str">
        <f>IF($C$7&lt;$G16,"",IF(入力シート!C19&lt;&gt;"",入力シート!C19,""))</f>
        <v/>
      </c>
      <c r="I16" s="47" t="str">
        <f t="shared" si="1"/>
        <v>未入力</v>
      </c>
      <c r="J16" s="47" t="str">
        <f>IF($C$7&lt;$G16,"",IF(H16="","-",IF(COUNTIF(リスト!$A$3:$A$137,エラー判定シート!H16)=1,"OK","NG")))</f>
        <v>-</v>
      </c>
      <c r="K16" s="42" t="str">
        <f>IF($C$7&lt;$G16,"",IF(入力シート!D19&lt;&gt;"",UPPER(入力シート!D19),""))</f>
        <v/>
      </c>
      <c r="L16" s="47" t="str">
        <f t="shared" si="2"/>
        <v>未入力</v>
      </c>
      <c r="M16" s="47" t="str">
        <f>IF($C$7&lt;$G16,"",IF(L16="未入力","-",IF(COUNTIF(リスト!$B$3:$B$4233,エラー判定シート!K16)&gt;=1,"OK","NG")))</f>
        <v>-</v>
      </c>
      <c r="N16" s="42" t="str">
        <f>IF($C$7&lt;$G16,"",IF(入力シート!E19&lt;&gt;"",入力シート!E19,""))</f>
        <v/>
      </c>
      <c r="O16" s="47" t="str">
        <f t="shared" si="3"/>
        <v>未入力</v>
      </c>
      <c r="P16" s="47" t="str">
        <f>IF($C$7&lt;$G16,"",IF(O16="未入力","-",IF(COUNTIF(リスト!$C$3:$C$43,エラー判定シート!N16)=1,"OK","NG")))</f>
        <v>-</v>
      </c>
      <c r="Q16" s="47" t="str">
        <f>IF(OR($C$7&lt;$G16,AG16&lt;&gt;"OK",AH16&lt;&gt;"OK",AM16&lt;&gt;"OK",AN16&lt;&gt;"OK"),"",IF(O16="未入力","-",IF(OR(AND(AF16&lt;&gt;"軽自動車",AL16="事業用",COUNTIF(ひらがなリスト!$B$3:$B$48,エラー判定シート!N16)=1),AND(AF16&lt;&gt;"軽自動車",AL16="自家用",COUNTIF(ひらがなリスト!$C$3:$C$48,エラー判定シート!N16)=1),AND(AF16="軽自動車",AL16="事業用",COUNTIF(ひらがなリスト!$D$3:$D$48,エラー判定シート!N16)=1),AND(AF16="軽自動車",AL16="自家用",COUNTIF(ひらがなリスト!$E$3:$E$48,エラー判定シート!N16)=1)),"OK","NG")))</f>
        <v/>
      </c>
      <c r="R16" s="42" t="str">
        <f>IF($C$7&lt;$G16,"",IF(入力シート!F19&lt;&gt;"",VALUE(SUBSTITUTE(SUBSTITUTE(入力シート!F19,"-","・"),"・","")),""))</f>
        <v/>
      </c>
      <c r="S16" s="47" t="str">
        <f t="shared" si="4"/>
        <v>未入力</v>
      </c>
      <c r="T16" s="47" t="str">
        <f t="shared" si="5"/>
        <v>-</v>
      </c>
      <c r="U16" s="42" t="str">
        <f t="shared" si="6"/>
        <v/>
      </c>
      <c r="V16" s="47" t="str">
        <f t="shared" si="7"/>
        <v/>
      </c>
      <c r="W16" s="42" t="str">
        <f>IF($C$7&lt;$G16,"",IF(入力シート!G19&lt;&gt;"",入力シート!G19,""))</f>
        <v/>
      </c>
      <c r="X16" s="47" t="str">
        <f t="shared" si="8"/>
        <v>未入力</v>
      </c>
      <c r="Y16" s="47" t="str">
        <f>IF($C$7&lt;$G16,"",IF(X16="未入力","-",IF(COUNTIF(リスト!$D$3:$D$5,エラー判定シート!W16)=1,"OK","NG")))</f>
        <v>-</v>
      </c>
      <c r="Z16" s="42" t="str">
        <f>IF($C$7&lt;$G16,"",IF(入力シート!H19&lt;&gt;"",入力シート!H19,""))</f>
        <v/>
      </c>
      <c r="AA16" s="47" t="str">
        <f t="shared" si="9"/>
        <v>未入力</v>
      </c>
      <c r="AB16" s="47" t="str">
        <f t="shared" si="10"/>
        <v>-</v>
      </c>
      <c r="AC16" s="42" t="str">
        <f>IF($C$7&lt;$G16,"",IF(入力シート!I19&lt;&gt;"",入力シート!I19,""))</f>
        <v/>
      </c>
      <c r="AD16" s="47" t="str">
        <f t="shared" si="11"/>
        <v>未入力</v>
      </c>
      <c r="AE16" s="47" t="str">
        <f t="shared" si="12"/>
        <v>-</v>
      </c>
      <c r="AF16" s="42" t="str">
        <f>IF($C$7&lt;$G16,"",IF(入力シート!J19&lt;&gt;"",入力シート!J19,""))</f>
        <v/>
      </c>
      <c r="AG16" s="47" t="str">
        <f t="shared" si="13"/>
        <v>未入力</v>
      </c>
      <c r="AH16" s="47" t="str">
        <f>IF($C$7&lt;$G16,"",IF(AG16="未入力","-",IF(COUNTIF(リスト!$F$3:$F$6,エラー判定シート!AF16)=1,"OK","NG")))</f>
        <v>-</v>
      </c>
      <c r="AI16" s="34" t="str">
        <f>IF($C$7&lt;$G16,"",IF(入力シート!K19&lt;&gt;"",SUBSTITUTE(入力シート!K19,"特殊","特種"),""))</f>
        <v/>
      </c>
      <c r="AJ16" s="47" t="str">
        <f t="shared" si="14"/>
        <v>未入力</v>
      </c>
      <c r="AK16" s="47" t="str">
        <f t="shared" si="15"/>
        <v>-</v>
      </c>
      <c r="AL16" s="42" t="str">
        <f>IF($C$7&lt;$G16,"",IF(入力シート!L19&lt;&gt;"",入力シート!L19,""))</f>
        <v/>
      </c>
      <c r="AM16" s="47" t="str">
        <f t="shared" si="16"/>
        <v>未入力</v>
      </c>
      <c r="AN16" s="47" t="str">
        <f t="shared" si="17"/>
        <v>-</v>
      </c>
      <c r="AO16" s="39" t="str">
        <f>IF($C$7&lt;$G16,"",IF(入力シート!M19&lt;&gt;"",入力シート!M19,""))</f>
        <v/>
      </c>
      <c r="AP16" s="47" t="str">
        <f t="shared" si="18"/>
        <v>未入力</v>
      </c>
      <c r="AQ16" s="47" t="str">
        <f>IF($C$7&lt;$G16,"",IF(AP16="未入力","-",IF(COUNTIF(リスト!$I$3:$I$52,エラー判定シート!AO16)=1,"OK","BC")))</f>
        <v>-</v>
      </c>
      <c r="AR16" s="39" t="str">
        <f>IF($C$7&lt;$G16,"",IF(入力シート!N19&lt;&gt;"",入力シート!N19,""))</f>
        <v/>
      </c>
      <c r="AS16" s="39" t="str">
        <f>IF($C$7&lt;$G16,"",IF(入力シート!O19&lt;&gt;"",入力シート!O19,""))</f>
        <v/>
      </c>
      <c r="AT16" s="47" t="str">
        <f t="shared" si="19"/>
        <v>未入力</v>
      </c>
      <c r="AU16" s="47" t="str">
        <f t="shared" si="20"/>
        <v>-</v>
      </c>
      <c r="AV16" s="39" t="str">
        <f>IF($C$7&lt;$G16,"",IF(入力シート!P19&lt;&gt;"",入力シート!P19,""))</f>
        <v/>
      </c>
      <c r="AW16" s="47" t="str">
        <f t="shared" si="21"/>
        <v>未入力</v>
      </c>
      <c r="AX16" s="39" t="str">
        <f>IF($C$7&lt;$G16,"",IF(入力シート!Q19&lt;&gt;"",ASC(入力シート!Q19),""))</f>
        <v/>
      </c>
      <c r="AY16" s="47" t="str">
        <f t="shared" si="22"/>
        <v>未入力</v>
      </c>
      <c r="AZ16" s="47" t="str">
        <f t="shared" si="23"/>
        <v>-</v>
      </c>
      <c r="BA16" s="39" t="str">
        <f>IF($C$7&lt;$G16,"",IF(入力シート!R19&lt;&gt;"",ASC(入力シート!R19),""))</f>
        <v/>
      </c>
      <c r="BB16" s="47" t="str">
        <f t="shared" si="24"/>
        <v>未入力</v>
      </c>
      <c r="BC16" s="42" t="str">
        <f>IF($C$7&lt;$G16,"",IF(入力シート!S19&lt;&gt;"",入力シート!S19,""))</f>
        <v/>
      </c>
      <c r="BD16" s="47" t="str">
        <f t="shared" ref="BD16" si="45">IF($C$7&lt;$G16,"",IF(BC16&lt;&gt;"","OK","未入力"))</f>
        <v>未入力</v>
      </c>
      <c r="BE16" s="47" t="str">
        <f>IF($C$7&lt;$G16,"",IF(BD16="未入力","-",IF(COUNTIF(リスト!$J$3:$J$6,BC16)=1,"OK","NG")))</f>
        <v>-</v>
      </c>
      <c r="BF16" s="42" t="str">
        <f>IF($C$7&lt;$G16,"",IF(入力シート!$T$5="✔",反映シート!$C$5,IF(AND(入力シート!$T$5="",入力シート!T19&lt;&gt;""),入力シート!T19,"")))</f>
        <v/>
      </c>
      <c r="BG16" s="42" t="str">
        <f t="shared" si="26"/>
        <v/>
      </c>
      <c r="BH16" s="42" t="str">
        <f t="shared" si="26"/>
        <v/>
      </c>
      <c r="BI16" s="47" t="str">
        <f t="shared" si="27"/>
        <v>未入力</v>
      </c>
      <c r="BJ16" s="42" t="str">
        <f>IF($C$7&lt;$G16,"",IF(入力シート!V19&lt;&gt;"",DBCS(SUBSTITUTE(SUBSTITUTE(入力シート!V19,"　"," ")," ","")),""))</f>
        <v/>
      </c>
      <c r="BK16" s="47" t="str">
        <f t="shared" si="28"/>
        <v>未入力</v>
      </c>
      <c r="BL16" s="42" t="str">
        <f>IF($C$7&lt;$G16,"",IF(入力シート!W19&lt;&gt;"",入力シート!W19,""))</f>
        <v/>
      </c>
      <c r="BM16" s="47" t="str">
        <f t="shared" si="28"/>
        <v>未入力</v>
      </c>
      <c r="BN16" s="42" t="str">
        <f>IF($C$7&lt;$G16,"",IF(入力シート!X19&lt;&gt;"",入力シート!X19,""))</f>
        <v/>
      </c>
      <c r="BO16" s="47" t="str">
        <f t="shared" ref="BO16" si="46">IF($C$7&lt;$G16,"",IF(BN16&lt;&gt;"","OK","未入力"))</f>
        <v>未入力</v>
      </c>
      <c r="BP16" s="47" t="str">
        <f t="shared" si="0"/>
        <v>-</v>
      </c>
      <c r="BQ16" s="47" t="str">
        <f t="shared" si="30"/>
        <v>NG</v>
      </c>
    </row>
    <row r="17" spans="7:69">
      <c r="G17" s="52">
        <v>11</v>
      </c>
      <c r="H17" s="42" t="str">
        <f>IF($C$7&lt;$G17,"",IF(入力シート!C20&lt;&gt;"",入力シート!C20,""))</f>
        <v/>
      </c>
      <c r="I17" s="47" t="str">
        <f t="shared" si="1"/>
        <v>未入力</v>
      </c>
      <c r="J17" s="47" t="str">
        <f>IF($C$7&lt;$G17,"",IF(H17="","-",IF(COUNTIF(リスト!$A$3:$A$137,エラー判定シート!H17)=1,"OK","NG")))</f>
        <v>-</v>
      </c>
      <c r="K17" s="42" t="str">
        <f>IF($C$7&lt;$G17,"",IF(入力シート!D20&lt;&gt;"",UPPER(入力シート!D20),""))</f>
        <v/>
      </c>
      <c r="L17" s="47" t="str">
        <f t="shared" si="2"/>
        <v>未入力</v>
      </c>
      <c r="M17" s="47" t="str">
        <f>IF($C$7&lt;$G17,"",IF(L17="未入力","-",IF(COUNTIF(リスト!$B$3:$B$4233,エラー判定シート!K17)&gt;=1,"OK","NG")))</f>
        <v>-</v>
      </c>
      <c r="N17" s="42" t="str">
        <f>IF($C$7&lt;$G17,"",IF(入力シート!E20&lt;&gt;"",入力シート!E20,""))</f>
        <v/>
      </c>
      <c r="O17" s="47" t="str">
        <f t="shared" si="3"/>
        <v>未入力</v>
      </c>
      <c r="P17" s="47" t="str">
        <f>IF($C$7&lt;$G17,"",IF(O17="未入力","-",IF(COUNTIF(リスト!$C$3:$C$43,エラー判定シート!N17)=1,"OK","NG")))</f>
        <v>-</v>
      </c>
      <c r="Q17" s="47" t="str">
        <f>IF(OR($C$7&lt;$G17,AG17&lt;&gt;"OK",AH17&lt;&gt;"OK",AM17&lt;&gt;"OK",AN17&lt;&gt;"OK"),"",IF(O17="未入力","-",IF(OR(AND(AF17&lt;&gt;"軽自動車",AL17="事業用",COUNTIF(ひらがなリスト!$B$3:$B$48,エラー判定シート!N17)=1),AND(AF17&lt;&gt;"軽自動車",AL17="自家用",COUNTIF(ひらがなリスト!$C$3:$C$48,エラー判定シート!N17)=1),AND(AF17="軽自動車",AL17="事業用",COUNTIF(ひらがなリスト!$D$3:$D$48,エラー判定シート!N17)=1),AND(AF17="軽自動車",AL17="自家用",COUNTIF(ひらがなリスト!$E$3:$E$48,エラー判定シート!N17)=1)),"OK","NG")))</f>
        <v/>
      </c>
      <c r="R17" s="42" t="str">
        <f>IF($C$7&lt;$G17,"",IF(入力シート!F20&lt;&gt;"",VALUE(SUBSTITUTE(SUBSTITUTE(入力シート!F20,"-","・"),"・","")),""))</f>
        <v/>
      </c>
      <c r="S17" s="47" t="str">
        <f t="shared" si="4"/>
        <v>未入力</v>
      </c>
      <c r="T17" s="47" t="str">
        <f t="shared" si="5"/>
        <v>-</v>
      </c>
      <c r="U17" s="42" t="str">
        <f t="shared" si="6"/>
        <v/>
      </c>
      <c r="V17" s="47" t="str">
        <f t="shared" si="7"/>
        <v/>
      </c>
      <c r="W17" s="42" t="str">
        <f>IF($C$7&lt;$G17,"",IF(入力シート!G20&lt;&gt;"",入力シート!G20,""))</f>
        <v/>
      </c>
      <c r="X17" s="47" t="str">
        <f t="shared" si="8"/>
        <v>未入力</v>
      </c>
      <c r="Y17" s="47" t="str">
        <f>IF($C$7&lt;$G17,"",IF(X17="未入力","-",IF(COUNTIF(リスト!$D$3:$D$5,エラー判定シート!W17)=1,"OK","NG")))</f>
        <v>-</v>
      </c>
      <c r="Z17" s="42" t="str">
        <f>IF($C$7&lt;$G17,"",IF(入力シート!H20&lt;&gt;"",入力シート!H20,""))</f>
        <v/>
      </c>
      <c r="AA17" s="47" t="str">
        <f t="shared" si="9"/>
        <v>未入力</v>
      </c>
      <c r="AB17" s="47" t="str">
        <f t="shared" si="10"/>
        <v>-</v>
      </c>
      <c r="AC17" s="42" t="str">
        <f>IF($C$7&lt;$G17,"",IF(入力シート!I20&lt;&gt;"",入力シート!I20,""))</f>
        <v/>
      </c>
      <c r="AD17" s="47" t="str">
        <f t="shared" si="11"/>
        <v>未入力</v>
      </c>
      <c r="AE17" s="47" t="str">
        <f t="shared" si="12"/>
        <v>-</v>
      </c>
      <c r="AF17" s="42" t="str">
        <f>IF($C$7&lt;$G17,"",IF(入力シート!J20&lt;&gt;"",入力シート!J20,""))</f>
        <v/>
      </c>
      <c r="AG17" s="47" t="str">
        <f t="shared" si="13"/>
        <v>未入力</v>
      </c>
      <c r="AH17" s="47" t="str">
        <f>IF($C$7&lt;$G17,"",IF(AG17="未入力","-",IF(COUNTIF(リスト!$F$3:$F$6,エラー判定シート!AF17)=1,"OK","NG")))</f>
        <v>-</v>
      </c>
      <c r="AI17" s="34" t="str">
        <f>IF($C$7&lt;$G17,"",IF(入力シート!K20&lt;&gt;"",SUBSTITUTE(入力シート!K20,"特殊","特種"),""))</f>
        <v/>
      </c>
      <c r="AJ17" s="47" t="str">
        <f t="shared" si="14"/>
        <v>未入力</v>
      </c>
      <c r="AK17" s="47" t="str">
        <f t="shared" si="15"/>
        <v>-</v>
      </c>
      <c r="AL17" s="42" t="str">
        <f>IF($C$7&lt;$G17,"",IF(入力シート!L20&lt;&gt;"",入力シート!L20,""))</f>
        <v/>
      </c>
      <c r="AM17" s="47" t="str">
        <f t="shared" si="16"/>
        <v>未入力</v>
      </c>
      <c r="AN17" s="47" t="str">
        <f t="shared" si="17"/>
        <v>-</v>
      </c>
      <c r="AO17" s="39" t="str">
        <f>IF($C$7&lt;$G17,"",IF(入力シート!M20&lt;&gt;"",入力シート!M20,""))</f>
        <v/>
      </c>
      <c r="AP17" s="47" t="str">
        <f t="shared" si="18"/>
        <v>未入力</v>
      </c>
      <c r="AQ17" s="47" t="str">
        <f>IF($C$7&lt;$G17,"",IF(AP17="未入力","-",IF(COUNTIF(リスト!$I$3:$I$52,エラー判定シート!AO17)=1,"OK","BC")))</f>
        <v>-</v>
      </c>
      <c r="AR17" s="39" t="str">
        <f>IF($C$7&lt;$G17,"",IF(入力シート!N20&lt;&gt;"",入力シート!N20,""))</f>
        <v/>
      </c>
      <c r="AS17" s="39" t="str">
        <f>IF($C$7&lt;$G17,"",IF(入力シート!O20&lt;&gt;"",入力シート!O20,""))</f>
        <v/>
      </c>
      <c r="AT17" s="47" t="str">
        <f t="shared" si="19"/>
        <v>未入力</v>
      </c>
      <c r="AU17" s="47" t="str">
        <f t="shared" si="20"/>
        <v>-</v>
      </c>
      <c r="AV17" s="39" t="str">
        <f>IF($C$7&lt;$G17,"",IF(入力シート!P20&lt;&gt;"",入力シート!P20,""))</f>
        <v/>
      </c>
      <c r="AW17" s="47" t="str">
        <f t="shared" si="21"/>
        <v>未入力</v>
      </c>
      <c r="AX17" s="39" t="str">
        <f>IF($C$7&lt;$G17,"",IF(入力シート!Q20&lt;&gt;"",ASC(入力シート!Q20),""))</f>
        <v/>
      </c>
      <c r="AY17" s="47" t="str">
        <f t="shared" si="22"/>
        <v>未入力</v>
      </c>
      <c r="AZ17" s="47" t="str">
        <f t="shared" si="23"/>
        <v>-</v>
      </c>
      <c r="BA17" s="39" t="str">
        <f>IF($C$7&lt;$G17,"",IF(入力シート!R20&lt;&gt;"",ASC(入力シート!R20),""))</f>
        <v/>
      </c>
      <c r="BB17" s="47" t="str">
        <f t="shared" si="24"/>
        <v>未入力</v>
      </c>
      <c r="BC17" s="42" t="str">
        <f>IF($C$7&lt;$G17,"",IF(入力シート!S20&lt;&gt;"",入力シート!S20,""))</f>
        <v/>
      </c>
      <c r="BD17" s="47" t="str">
        <f t="shared" ref="BD17" si="47">IF($C$7&lt;$G17,"",IF(BC17&lt;&gt;"","OK","未入力"))</f>
        <v>未入力</v>
      </c>
      <c r="BE17" s="47" t="str">
        <f>IF($C$7&lt;$G17,"",IF(BD17="未入力","-",IF(COUNTIF(リスト!$J$3:$J$6,BC17)=1,"OK","NG")))</f>
        <v>-</v>
      </c>
      <c r="BF17" s="42" t="str">
        <f>IF($C$7&lt;$G17,"",IF(入力シート!$T$5="✔",反映シート!$C$5,IF(AND(入力シート!$T$5="",入力シート!T20&lt;&gt;""),入力シート!T20,"")))</f>
        <v/>
      </c>
      <c r="BG17" s="42" t="str">
        <f t="shared" si="26"/>
        <v/>
      </c>
      <c r="BH17" s="42" t="str">
        <f t="shared" si="26"/>
        <v/>
      </c>
      <c r="BI17" s="47" t="str">
        <f t="shared" si="27"/>
        <v>未入力</v>
      </c>
      <c r="BJ17" s="42" t="str">
        <f>IF($C$7&lt;$G17,"",IF(入力シート!V20&lt;&gt;"",DBCS(SUBSTITUTE(SUBSTITUTE(入力シート!V20,"　"," ")," ","")),""))</f>
        <v/>
      </c>
      <c r="BK17" s="47" t="str">
        <f t="shared" si="28"/>
        <v>未入力</v>
      </c>
      <c r="BL17" s="42" t="str">
        <f>IF($C$7&lt;$G17,"",IF(入力シート!W20&lt;&gt;"",入力シート!W20,""))</f>
        <v/>
      </c>
      <c r="BM17" s="47" t="str">
        <f t="shared" si="28"/>
        <v>未入力</v>
      </c>
      <c r="BN17" s="42" t="str">
        <f>IF($C$7&lt;$G17,"",IF(入力シート!X20&lt;&gt;"",入力シート!X20,""))</f>
        <v/>
      </c>
      <c r="BO17" s="47" t="str">
        <f t="shared" ref="BO17" si="48">IF($C$7&lt;$G17,"",IF(BN17&lt;&gt;"","OK","未入力"))</f>
        <v>未入力</v>
      </c>
      <c r="BP17" s="47" t="str">
        <f t="shared" si="0"/>
        <v>-</v>
      </c>
      <c r="BQ17" s="47" t="str">
        <f t="shared" si="30"/>
        <v>NG</v>
      </c>
    </row>
    <row r="18" spans="7:69">
      <c r="G18" s="52">
        <v>12</v>
      </c>
      <c r="H18" s="42" t="str">
        <f>IF($C$7&lt;$G18,"",IF(入力シート!C21&lt;&gt;"",入力シート!C21,""))</f>
        <v/>
      </c>
      <c r="I18" s="47" t="str">
        <f t="shared" si="1"/>
        <v>未入力</v>
      </c>
      <c r="J18" s="47" t="str">
        <f>IF($C$7&lt;$G18,"",IF(H18="","-",IF(COUNTIF(リスト!$A$3:$A$137,エラー判定シート!H18)=1,"OK","NG")))</f>
        <v>-</v>
      </c>
      <c r="K18" s="42" t="str">
        <f>IF($C$7&lt;$G18,"",IF(入力シート!D21&lt;&gt;"",UPPER(入力シート!D21),""))</f>
        <v/>
      </c>
      <c r="L18" s="47" t="str">
        <f t="shared" si="2"/>
        <v>未入力</v>
      </c>
      <c r="M18" s="47" t="str">
        <f>IF($C$7&lt;$G18,"",IF(L18="未入力","-",IF(COUNTIF(リスト!$B$3:$B$4233,エラー判定シート!K18)&gt;=1,"OK","NG")))</f>
        <v>-</v>
      </c>
      <c r="N18" s="42" t="str">
        <f>IF($C$7&lt;$G18,"",IF(入力シート!E21&lt;&gt;"",入力シート!E21,""))</f>
        <v/>
      </c>
      <c r="O18" s="47" t="str">
        <f t="shared" si="3"/>
        <v>未入力</v>
      </c>
      <c r="P18" s="47" t="str">
        <f>IF($C$7&lt;$G18,"",IF(O18="未入力","-",IF(COUNTIF(リスト!$C$3:$C$43,エラー判定シート!N18)=1,"OK","NG")))</f>
        <v>-</v>
      </c>
      <c r="Q18" s="47" t="str">
        <f>IF(OR($C$7&lt;$G18,AG18&lt;&gt;"OK",AH18&lt;&gt;"OK",AM18&lt;&gt;"OK",AN18&lt;&gt;"OK"),"",IF(O18="未入力","-",IF(OR(AND(AF18&lt;&gt;"軽自動車",AL18="事業用",COUNTIF(ひらがなリスト!$B$3:$B$48,エラー判定シート!N18)=1),AND(AF18&lt;&gt;"軽自動車",AL18="自家用",COUNTIF(ひらがなリスト!$C$3:$C$48,エラー判定シート!N18)=1),AND(AF18="軽自動車",AL18="事業用",COUNTIF(ひらがなリスト!$D$3:$D$48,エラー判定シート!N18)=1),AND(AF18="軽自動車",AL18="自家用",COUNTIF(ひらがなリスト!$E$3:$E$48,エラー判定シート!N18)=1)),"OK","NG")))</f>
        <v/>
      </c>
      <c r="R18" s="42" t="str">
        <f>IF($C$7&lt;$G18,"",IF(入力シート!F21&lt;&gt;"",VALUE(SUBSTITUTE(SUBSTITUTE(入力シート!F21,"-","・"),"・","")),""))</f>
        <v/>
      </c>
      <c r="S18" s="47" t="str">
        <f t="shared" si="4"/>
        <v>未入力</v>
      </c>
      <c r="T18" s="47" t="str">
        <f t="shared" si="5"/>
        <v>-</v>
      </c>
      <c r="U18" s="42" t="str">
        <f t="shared" si="6"/>
        <v/>
      </c>
      <c r="V18" s="47" t="str">
        <f t="shared" si="7"/>
        <v/>
      </c>
      <c r="W18" s="42" t="str">
        <f>IF($C$7&lt;$G18,"",IF(入力シート!G21&lt;&gt;"",入力シート!G21,""))</f>
        <v/>
      </c>
      <c r="X18" s="47" t="str">
        <f t="shared" si="8"/>
        <v>未入力</v>
      </c>
      <c r="Y18" s="47" t="str">
        <f>IF($C$7&lt;$G18,"",IF(X18="未入力","-",IF(COUNTIF(リスト!$D$3:$D$5,エラー判定シート!W18)=1,"OK","NG")))</f>
        <v>-</v>
      </c>
      <c r="Z18" s="42" t="str">
        <f>IF($C$7&lt;$G18,"",IF(入力シート!H21&lt;&gt;"",入力シート!H21,""))</f>
        <v/>
      </c>
      <c r="AA18" s="47" t="str">
        <f t="shared" si="9"/>
        <v>未入力</v>
      </c>
      <c r="AB18" s="47" t="str">
        <f t="shared" si="10"/>
        <v>-</v>
      </c>
      <c r="AC18" s="42" t="str">
        <f>IF($C$7&lt;$G18,"",IF(入力シート!I21&lt;&gt;"",入力シート!I21,""))</f>
        <v/>
      </c>
      <c r="AD18" s="47" t="str">
        <f t="shared" si="11"/>
        <v>未入力</v>
      </c>
      <c r="AE18" s="47" t="str">
        <f t="shared" si="12"/>
        <v>-</v>
      </c>
      <c r="AF18" s="42" t="str">
        <f>IF($C$7&lt;$G18,"",IF(入力シート!J21&lt;&gt;"",入力シート!J21,""))</f>
        <v/>
      </c>
      <c r="AG18" s="47" t="str">
        <f t="shared" si="13"/>
        <v>未入力</v>
      </c>
      <c r="AH18" s="47" t="str">
        <f>IF($C$7&lt;$G18,"",IF(AG18="未入力","-",IF(COUNTIF(リスト!$F$3:$F$6,エラー判定シート!AF18)=1,"OK","NG")))</f>
        <v>-</v>
      </c>
      <c r="AI18" s="34" t="str">
        <f>IF($C$7&lt;$G18,"",IF(入力シート!K21&lt;&gt;"",SUBSTITUTE(入力シート!K21,"特殊","特種"),""))</f>
        <v/>
      </c>
      <c r="AJ18" s="47" t="str">
        <f t="shared" si="14"/>
        <v>未入力</v>
      </c>
      <c r="AK18" s="47" t="str">
        <f t="shared" si="15"/>
        <v>-</v>
      </c>
      <c r="AL18" s="42" t="str">
        <f>IF($C$7&lt;$G18,"",IF(入力シート!L21&lt;&gt;"",入力シート!L21,""))</f>
        <v/>
      </c>
      <c r="AM18" s="47" t="str">
        <f t="shared" si="16"/>
        <v>未入力</v>
      </c>
      <c r="AN18" s="47" t="str">
        <f t="shared" si="17"/>
        <v>-</v>
      </c>
      <c r="AO18" s="39" t="str">
        <f>IF($C$7&lt;$G18,"",IF(入力シート!M21&lt;&gt;"",入力シート!M21,""))</f>
        <v/>
      </c>
      <c r="AP18" s="47" t="str">
        <f t="shared" si="18"/>
        <v>未入力</v>
      </c>
      <c r="AQ18" s="47" t="str">
        <f>IF($C$7&lt;$G18,"",IF(AP18="未入力","-",IF(COUNTIF(リスト!$I$3:$I$52,エラー判定シート!AO18)=1,"OK","BC")))</f>
        <v>-</v>
      </c>
      <c r="AR18" s="39" t="str">
        <f>IF($C$7&lt;$G18,"",IF(入力シート!N21&lt;&gt;"",入力シート!N21,""))</f>
        <v/>
      </c>
      <c r="AS18" s="39" t="str">
        <f>IF($C$7&lt;$G18,"",IF(入力シート!O21&lt;&gt;"",入力シート!O21,""))</f>
        <v/>
      </c>
      <c r="AT18" s="47" t="str">
        <f t="shared" si="19"/>
        <v>未入力</v>
      </c>
      <c r="AU18" s="47" t="str">
        <f t="shared" si="20"/>
        <v>-</v>
      </c>
      <c r="AV18" s="39" t="str">
        <f>IF($C$7&lt;$G18,"",IF(入力シート!P21&lt;&gt;"",入力シート!P21,""))</f>
        <v/>
      </c>
      <c r="AW18" s="47" t="str">
        <f t="shared" si="21"/>
        <v>未入力</v>
      </c>
      <c r="AX18" s="39" t="str">
        <f>IF($C$7&lt;$G18,"",IF(入力シート!Q21&lt;&gt;"",ASC(入力シート!Q21),""))</f>
        <v/>
      </c>
      <c r="AY18" s="47" t="str">
        <f t="shared" si="22"/>
        <v>未入力</v>
      </c>
      <c r="AZ18" s="47" t="str">
        <f t="shared" si="23"/>
        <v>-</v>
      </c>
      <c r="BA18" s="39" t="str">
        <f>IF($C$7&lt;$G18,"",IF(入力シート!R21&lt;&gt;"",ASC(入力シート!R21),""))</f>
        <v/>
      </c>
      <c r="BB18" s="47" t="str">
        <f t="shared" si="24"/>
        <v>未入力</v>
      </c>
      <c r="BC18" s="42" t="str">
        <f>IF($C$7&lt;$G18,"",IF(入力シート!S21&lt;&gt;"",入力シート!S21,""))</f>
        <v/>
      </c>
      <c r="BD18" s="47" t="str">
        <f t="shared" ref="BD18" si="49">IF($C$7&lt;$G18,"",IF(BC18&lt;&gt;"","OK","未入力"))</f>
        <v>未入力</v>
      </c>
      <c r="BE18" s="47" t="str">
        <f>IF($C$7&lt;$G18,"",IF(BD18="未入力","-",IF(COUNTIF(リスト!$J$3:$J$6,BC18)=1,"OK","NG")))</f>
        <v>-</v>
      </c>
      <c r="BF18" s="42" t="str">
        <f>IF($C$7&lt;$G18,"",IF(入力シート!$T$5="✔",反映シート!$C$5,IF(AND(入力シート!$T$5="",入力シート!T21&lt;&gt;""),入力シート!T21,"")))</f>
        <v/>
      </c>
      <c r="BG18" s="42" t="str">
        <f t="shared" si="26"/>
        <v/>
      </c>
      <c r="BH18" s="42" t="str">
        <f t="shared" si="26"/>
        <v/>
      </c>
      <c r="BI18" s="47" t="str">
        <f t="shared" si="27"/>
        <v>未入力</v>
      </c>
      <c r="BJ18" s="42" t="str">
        <f>IF($C$7&lt;$G18,"",IF(入力シート!V21&lt;&gt;"",DBCS(SUBSTITUTE(SUBSTITUTE(入力シート!V21,"　"," ")," ","")),""))</f>
        <v/>
      </c>
      <c r="BK18" s="47" t="str">
        <f t="shared" si="28"/>
        <v>未入力</v>
      </c>
      <c r="BL18" s="42" t="str">
        <f>IF($C$7&lt;$G18,"",IF(入力シート!W21&lt;&gt;"",入力シート!W21,""))</f>
        <v/>
      </c>
      <c r="BM18" s="47" t="str">
        <f t="shared" si="28"/>
        <v>未入力</v>
      </c>
      <c r="BN18" s="42" t="str">
        <f>IF($C$7&lt;$G18,"",IF(入力シート!X21&lt;&gt;"",入力シート!X21,""))</f>
        <v/>
      </c>
      <c r="BO18" s="47" t="str">
        <f t="shared" ref="BO18" si="50">IF($C$7&lt;$G18,"",IF(BN18&lt;&gt;"","OK","未入力"))</f>
        <v>未入力</v>
      </c>
      <c r="BP18" s="47" t="str">
        <f t="shared" si="0"/>
        <v>-</v>
      </c>
      <c r="BQ18" s="47" t="str">
        <f t="shared" si="30"/>
        <v>NG</v>
      </c>
    </row>
    <row r="19" spans="7:69">
      <c r="G19" s="52">
        <v>13</v>
      </c>
      <c r="H19" s="42" t="str">
        <f>IF($C$7&lt;$G19,"",IF(入力シート!C22&lt;&gt;"",入力シート!C22,""))</f>
        <v/>
      </c>
      <c r="I19" s="47" t="str">
        <f t="shared" si="1"/>
        <v>未入力</v>
      </c>
      <c r="J19" s="47" t="str">
        <f>IF($C$7&lt;$G19,"",IF(H19="","-",IF(COUNTIF(リスト!$A$3:$A$137,エラー判定シート!H19)=1,"OK","NG")))</f>
        <v>-</v>
      </c>
      <c r="K19" s="42" t="str">
        <f>IF($C$7&lt;$G19,"",IF(入力シート!D22&lt;&gt;"",UPPER(入力シート!D22),""))</f>
        <v/>
      </c>
      <c r="L19" s="47" t="str">
        <f t="shared" si="2"/>
        <v>未入力</v>
      </c>
      <c r="M19" s="47" t="str">
        <f>IF($C$7&lt;$G19,"",IF(L19="未入力","-",IF(COUNTIF(リスト!$B$3:$B$4233,エラー判定シート!K19)&gt;=1,"OK","NG")))</f>
        <v>-</v>
      </c>
      <c r="N19" s="42" t="str">
        <f>IF($C$7&lt;$G19,"",IF(入力シート!E22&lt;&gt;"",入力シート!E22,""))</f>
        <v/>
      </c>
      <c r="O19" s="47" t="str">
        <f t="shared" si="3"/>
        <v>未入力</v>
      </c>
      <c r="P19" s="47" t="str">
        <f>IF($C$7&lt;$G19,"",IF(O19="未入力","-",IF(COUNTIF(リスト!$C$3:$C$43,エラー判定シート!N19)=1,"OK","NG")))</f>
        <v>-</v>
      </c>
      <c r="Q19" s="47" t="str">
        <f>IF(OR($C$7&lt;$G19,AG19&lt;&gt;"OK",AH19&lt;&gt;"OK",AM19&lt;&gt;"OK",AN19&lt;&gt;"OK"),"",IF(O19="未入力","-",IF(OR(AND(AF19&lt;&gt;"軽自動車",AL19="事業用",COUNTIF(ひらがなリスト!$B$3:$B$48,エラー判定シート!N19)=1),AND(AF19&lt;&gt;"軽自動車",AL19="自家用",COUNTIF(ひらがなリスト!$C$3:$C$48,エラー判定シート!N19)=1),AND(AF19="軽自動車",AL19="事業用",COUNTIF(ひらがなリスト!$D$3:$D$48,エラー判定シート!N19)=1),AND(AF19="軽自動車",AL19="自家用",COUNTIF(ひらがなリスト!$E$3:$E$48,エラー判定シート!N19)=1)),"OK","NG")))</f>
        <v/>
      </c>
      <c r="R19" s="42" t="str">
        <f>IF($C$7&lt;$G19,"",IF(入力シート!F22&lt;&gt;"",VALUE(SUBSTITUTE(SUBSTITUTE(入力シート!F22,"-","・"),"・","")),""))</f>
        <v/>
      </c>
      <c r="S19" s="47" t="str">
        <f t="shared" si="4"/>
        <v>未入力</v>
      </c>
      <c r="T19" s="47" t="str">
        <f t="shared" si="5"/>
        <v>-</v>
      </c>
      <c r="U19" s="42" t="str">
        <f t="shared" si="6"/>
        <v/>
      </c>
      <c r="V19" s="47" t="str">
        <f t="shared" si="7"/>
        <v/>
      </c>
      <c r="W19" s="42" t="str">
        <f>IF($C$7&lt;$G19,"",IF(入力シート!G22&lt;&gt;"",入力シート!G22,""))</f>
        <v/>
      </c>
      <c r="X19" s="47" t="str">
        <f t="shared" si="8"/>
        <v>未入力</v>
      </c>
      <c r="Y19" s="47" t="str">
        <f>IF($C$7&lt;$G19,"",IF(X19="未入力","-",IF(COUNTIF(リスト!$D$3:$D$5,エラー判定シート!W19)=1,"OK","NG")))</f>
        <v>-</v>
      </c>
      <c r="Z19" s="42" t="str">
        <f>IF($C$7&lt;$G19,"",IF(入力シート!H22&lt;&gt;"",入力シート!H22,""))</f>
        <v/>
      </c>
      <c r="AA19" s="47" t="str">
        <f t="shared" si="9"/>
        <v>未入力</v>
      </c>
      <c r="AB19" s="47" t="str">
        <f t="shared" si="10"/>
        <v>-</v>
      </c>
      <c r="AC19" s="42" t="str">
        <f>IF($C$7&lt;$G19,"",IF(入力シート!I22&lt;&gt;"",入力シート!I22,""))</f>
        <v/>
      </c>
      <c r="AD19" s="47" t="str">
        <f t="shared" si="11"/>
        <v>未入力</v>
      </c>
      <c r="AE19" s="47" t="str">
        <f t="shared" si="12"/>
        <v>-</v>
      </c>
      <c r="AF19" s="42" t="str">
        <f>IF($C$7&lt;$G19,"",IF(入力シート!J22&lt;&gt;"",入力シート!J22,""))</f>
        <v/>
      </c>
      <c r="AG19" s="47" t="str">
        <f t="shared" si="13"/>
        <v>未入力</v>
      </c>
      <c r="AH19" s="47" t="str">
        <f>IF($C$7&lt;$G19,"",IF(AG19="未入力","-",IF(COUNTIF(リスト!$F$3:$F$6,エラー判定シート!AF19)=1,"OK","NG")))</f>
        <v>-</v>
      </c>
      <c r="AI19" s="34" t="str">
        <f>IF($C$7&lt;$G19,"",IF(入力シート!K22&lt;&gt;"",SUBSTITUTE(入力シート!K22,"特殊","特種"),""))</f>
        <v/>
      </c>
      <c r="AJ19" s="47" t="str">
        <f t="shared" si="14"/>
        <v>未入力</v>
      </c>
      <c r="AK19" s="47" t="str">
        <f t="shared" si="15"/>
        <v>-</v>
      </c>
      <c r="AL19" s="42" t="str">
        <f>IF($C$7&lt;$G19,"",IF(入力シート!L22&lt;&gt;"",入力シート!L22,""))</f>
        <v/>
      </c>
      <c r="AM19" s="47" t="str">
        <f t="shared" si="16"/>
        <v>未入力</v>
      </c>
      <c r="AN19" s="47" t="str">
        <f t="shared" si="17"/>
        <v>-</v>
      </c>
      <c r="AO19" s="39" t="str">
        <f>IF($C$7&lt;$G19,"",IF(入力シート!M22&lt;&gt;"",入力シート!M22,""))</f>
        <v/>
      </c>
      <c r="AP19" s="47" t="str">
        <f t="shared" si="18"/>
        <v>未入力</v>
      </c>
      <c r="AQ19" s="47" t="str">
        <f>IF($C$7&lt;$G19,"",IF(AP19="未入力","-",IF(COUNTIF(リスト!$I$3:$I$52,エラー判定シート!AO19)=1,"OK","BC")))</f>
        <v>-</v>
      </c>
      <c r="AR19" s="39" t="str">
        <f>IF($C$7&lt;$G19,"",IF(入力シート!N22&lt;&gt;"",入力シート!N22,""))</f>
        <v/>
      </c>
      <c r="AS19" s="39" t="str">
        <f>IF($C$7&lt;$G19,"",IF(入力シート!O22&lt;&gt;"",入力シート!O22,""))</f>
        <v/>
      </c>
      <c r="AT19" s="47" t="str">
        <f t="shared" si="19"/>
        <v>未入力</v>
      </c>
      <c r="AU19" s="47" t="str">
        <f t="shared" si="20"/>
        <v>-</v>
      </c>
      <c r="AV19" s="39" t="str">
        <f>IF($C$7&lt;$G19,"",IF(入力シート!P22&lt;&gt;"",入力シート!P22,""))</f>
        <v/>
      </c>
      <c r="AW19" s="47" t="str">
        <f t="shared" si="21"/>
        <v>未入力</v>
      </c>
      <c r="AX19" s="39" t="str">
        <f>IF($C$7&lt;$G19,"",IF(入力シート!Q22&lt;&gt;"",ASC(入力シート!Q22),""))</f>
        <v/>
      </c>
      <c r="AY19" s="47" t="str">
        <f t="shared" si="22"/>
        <v>未入力</v>
      </c>
      <c r="AZ19" s="47" t="str">
        <f t="shared" si="23"/>
        <v>-</v>
      </c>
      <c r="BA19" s="39" t="str">
        <f>IF($C$7&lt;$G19,"",IF(入力シート!R22&lt;&gt;"",ASC(入力シート!R22),""))</f>
        <v/>
      </c>
      <c r="BB19" s="47" t="str">
        <f t="shared" si="24"/>
        <v>未入力</v>
      </c>
      <c r="BC19" s="42" t="str">
        <f>IF($C$7&lt;$G19,"",IF(入力シート!S22&lt;&gt;"",入力シート!S22,""))</f>
        <v/>
      </c>
      <c r="BD19" s="47" t="str">
        <f t="shared" ref="BD19" si="51">IF($C$7&lt;$G19,"",IF(BC19&lt;&gt;"","OK","未入力"))</f>
        <v>未入力</v>
      </c>
      <c r="BE19" s="47" t="str">
        <f>IF($C$7&lt;$G19,"",IF(BD19="未入力","-",IF(COUNTIF(リスト!$J$3:$J$6,BC19)=1,"OK","NG")))</f>
        <v>-</v>
      </c>
      <c r="BF19" s="42" t="str">
        <f>IF($C$7&lt;$G19,"",IF(入力シート!$T$5="✔",反映シート!$C$5,IF(AND(入力シート!$T$5="",入力シート!T22&lt;&gt;""),入力シート!T22,"")))</f>
        <v/>
      </c>
      <c r="BG19" s="42" t="str">
        <f t="shared" si="26"/>
        <v/>
      </c>
      <c r="BH19" s="42" t="str">
        <f t="shared" si="26"/>
        <v/>
      </c>
      <c r="BI19" s="47" t="str">
        <f t="shared" si="27"/>
        <v>未入力</v>
      </c>
      <c r="BJ19" s="42" t="str">
        <f>IF($C$7&lt;$G19,"",IF(入力シート!V22&lt;&gt;"",DBCS(SUBSTITUTE(SUBSTITUTE(入力シート!V22,"　"," ")," ","")),""))</f>
        <v/>
      </c>
      <c r="BK19" s="47" t="str">
        <f t="shared" si="28"/>
        <v>未入力</v>
      </c>
      <c r="BL19" s="42" t="str">
        <f>IF($C$7&lt;$G19,"",IF(入力シート!W22&lt;&gt;"",入力シート!W22,""))</f>
        <v/>
      </c>
      <c r="BM19" s="47" t="str">
        <f t="shared" si="28"/>
        <v>未入力</v>
      </c>
      <c r="BN19" s="42" t="str">
        <f>IF($C$7&lt;$G19,"",IF(入力シート!X22&lt;&gt;"",入力シート!X22,""))</f>
        <v/>
      </c>
      <c r="BO19" s="47" t="str">
        <f t="shared" ref="BO19" si="52">IF($C$7&lt;$G19,"",IF(BN19&lt;&gt;"","OK","未入力"))</f>
        <v>未入力</v>
      </c>
      <c r="BP19" s="47" t="str">
        <f t="shared" si="0"/>
        <v>-</v>
      </c>
      <c r="BQ19" s="47" t="str">
        <f t="shared" si="30"/>
        <v>NG</v>
      </c>
    </row>
    <row r="20" spans="7:69">
      <c r="G20" s="52">
        <v>14</v>
      </c>
      <c r="H20" s="42" t="str">
        <f>IF($C$7&lt;$G20,"",IF(入力シート!C23&lt;&gt;"",入力シート!C23,""))</f>
        <v/>
      </c>
      <c r="I20" s="47" t="str">
        <f t="shared" si="1"/>
        <v>未入力</v>
      </c>
      <c r="J20" s="47" t="str">
        <f>IF($C$7&lt;$G20,"",IF(H20="","-",IF(COUNTIF(リスト!$A$3:$A$137,エラー判定シート!H20)=1,"OK","NG")))</f>
        <v>-</v>
      </c>
      <c r="K20" s="42" t="str">
        <f>IF($C$7&lt;$G20,"",IF(入力シート!D23&lt;&gt;"",UPPER(入力シート!D23),""))</f>
        <v/>
      </c>
      <c r="L20" s="47" t="str">
        <f t="shared" si="2"/>
        <v>未入力</v>
      </c>
      <c r="M20" s="47" t="str">
        <f>IF($C$7&lt;$G20,"",IF(L20="未入力","-",IF(COUNTIF(リスト!$B$3:$B$4233,エラー判定シート!K20)&gt;=1,"OK","NG")))</f>
        <v>-</v>
      </c>
      <c r="N20" s="42" t="str">
        <f>IF($C$7&lt;$G20,"",IF(入力シート!E23&lt;&gt;"",入力シート!E23,""))</f>
        <v/>
      </c>
      <c r="O20" s="47" t="str">
        <f t="shared" si="3"/>
        <v>未入力</v>
      </c>
      <c r="P20" s="47" t="str">
        <f>IF($C$7&lt;$G20,"",IF(O20="未入力","-",IF(COUNTIF(リスト!$C$3:$C$43,エラー判定シート!N20)=1,"OK","NG")))</f>
        <v>-</v>
      </c>
      <c r="Q20" s="47" t="str">
        <f>IF(OR($C$7&lt;$G20,AG20&lt;&gt;"OK",AH20&lt;&gt;"OK",AM20&lt;&gt;"OK",AN20&lt;&gt;"OK"),"",IF(O20="未入力","-",IF(OR(AND(AF20&lt;&gt;"軽自動車",AL20="事業用",COUNTIF(ひらがなリスト!$B$3:$B$48,エラー判定シート!N20)=1),AND(AF20&lt;&gt;"軽自動車",AL20="自家用",COUNTIF(ひらがなリスト!$C$3:$C$48,エラー判定シート!N20)=1),AND(AF20="軽自動車",AL20="事業用",COUNTIF(ひらがなリスト!$D$3:$D$48,エラー判定シート!N20)=1),AND(AF20="軽自動車",AL20="自家用",COUNTIF(ひらがなリスト!$E$3:$E$48,エラー判定シート!N20)=1)),"OK","NG")))</f>
        <v/>
      </c>
      <c r="R20" s="42" t="str">
        <f>IF($C$7&lt;$G20,"",IF(入力シート!F23&lt;&gt;"",VALUE(SUBSTITUTE(SUBSTITUTE(入力シート!F23,"-","・"),"・","")),""))</f>
        <v/>
      </c>
      <c r="S20" s="47" t="str">
        <f t="shared" si="4"/>
        <v>未入力</v>
      </c>
      <c r="T20" s="47" t="str">
        <f t="shared" si="5"/>
        <v>-</v>
      </c>
      <c r="U20" s="42" t="str">
        <f t="shared" si="6"/>
        <v/>
      </c>
      <c r="V20" s="47" t="str">
        <f t="shared" si="7"/>
        <v/>
      </c>
      <c r="W20" s="42" t="str">
        <f>IF($C$7&lt;$G20,"",IF(入力シート!G23&lt;&gt;"",入力シート!G23,""))</f>
        <v/>
      </c>
      <c r="X20" s="47" t="str">
        <f t="shared" si="8"/>
        <v>未入力</v>
      </c>
      <c r="Y20" s="47" t="str">
        <f>IF($C$7&lt;$G20,"",IF(X20="未入力","-",IF(COUNTIF(リスト!$D$3:$D$5,エラー判定シート!W20)=1,"OK","NG")))</f>
        <v>-</v>
      </c>
      <c r="Z20" s="42" t="str">
        <f>IF($C$7&lt;$G20,"",IF(入力シート!H23&lt;&gt;"",入力シート!H23,""))</f>
        <v/>
      </c>
      <c r="AA20" s="47" t="str">
        <f t="shared" si="9"/>
        <v>未入力</v>
      </c>
      <c r="AB20" s="47" t="str">
        <f t="shared" si="10"/>
        <v>-</v>
      </c>
      <c r="AC20" s="42" t="str">
        <f>IF($C$7&lt;$G20,"",IF(入力シート!I23&lt;&gt;"",入力シート!I23,""))</f>
        <v/>
      </c>
      <c r="AD20" s="47" t="str">
        <f t="shared" si="11"/>
        <v>未入力</v>
      </c>
      <c r="AE20" s="47" t="str">
        <f t="shared" si="12"/>
        <v>-</v>
      </c>
      <c r="AF20" s="42" t="str">
        <f>IF($C$7&lt;$G20,"",IF(入力シート!J23&lt;&gt;"",入力シート!J23,""))</f>
        <v/>
      </c>
      <c r="AG20" s="47" t="str">
        <f t="shared" si="13"/>
        <v>未入力</v>
      </c>
      <c r="AH20" s="47" t="str">
        <f>IF($C$7&lt;$G20,"",IF(AG20="未入力","-",IF(COUNTIF(リスト!$F$3:$F$6,エラー判定シート!AF20)=1,"OK","NG")))</f>
        <v>-</v>
      </c>
      <c r="AI20" s="34" t="str">
        <f>IF($C$7&lt;$G20,"",IF(入力シート!K23&lt;&gt;"",SUBSTITUTE(入力シート!K23,"特殊","特種"),""))</f>
        <v/>
      </c>
      <c r="AJ20" s="47" t="str">
        <f t="shared" si="14"/>
        <v>未入力</v>
      </c>
      <c r="AK20" s="47" t="str">
        <f t="shared" si="15"/>
        <v>-</v>
      </c>
      <c r="AL20" s="42" t="str">
        <f>IF($C$7&lt;$G20,"",IF(入力シート!L23&lt;&gt;"",入力シート!L23,""))</f>
        <v/>
      </c>
      <c r="AM20" s="47" t="str">
        <f t="shared" si="16"/>
        <v>未入力</v>
      </c>
      <c r="AN20" s="47" t="str">
        <f t="shared" si="17"/>
        <v>-</v>
      </c>
      <c r="AO20" s="39" t="str">
        <f>IF($C$7&lt;$G20,"",IF(入力シート!M23&lt;&gt;"",入力シート!M23,""))</f>
        <v/>
      </c>
      <c r="AP20" s="47" t="str">
        <f t="shared" si="18"/>
        <v>未入力</v>
      </c>
      <c r="AQ20" s="47" t="str">
        <f>IF($C$7&lt;$G20,"",IF(AP20="未入力","-",IF(COUNTIF(リスト!$I$3:$I$52,エラー判定シート!AO20)=1,"OK","BC")))</f>
        <v>-</v>
      </c>
      <c r="AR20" s="39" t="str">
        <f>IF($C$7&lt;$G20,"",IF(入力シート!N23&lt;&gt;"",入力シート!N23,""))</f>
        <v/>
      </c>
      <c r="AS20" s="39" t="str">
        <f>IF($C$7&lt;$G20,"",IF(入力シート!O23&lt;&gt;"",入力シート!O23,""))</f>
        <v/>
      </c>
      <c r="AT20" s="47" t="str">
        <f t="shared" si="19"/>
        <v>未入力</v>
      </c>
      <c r="AU20" s="47" t="str">
        <f t="shared" si="20"/>
        <v>-</v>
      </c>
      <c r="AV20" s="39" t="str">
        <f>IF($C$7&lt;$G20,"",IF(入力シート!P23&lt;&gt;"",入力シート!P23,""))</f>
        <v/>
      </c>
      <c r="AW20" s="47" t="str">
        <f t="shared" si="21"/>
        <v>未入力</v>
      </c>
      <c r="AX20" s="39" t="str">
        <f>IF($C$7&lt;$G20,"",IF(入力シート!Q23&lt;&gt;"",ASC(入力シート!Q23),""))</f>
        <v/>
      </c>
      <c r="AY20" s="47" t="str">
        <f t="shared" si="22"/>
        <v>未入力</v>
      </c>
      <c r="AZ20" s="47" t="str">
        <f t="shared" si="23"/>
        <v>-</v>
      </c>
      <c r="BA20" s="39" t="str">
        <f>IF($C$7&lt;$G20,"",IF(入力シート!R23&lt;&gt;"",ASC(入力シート!R23),""))</f>
        <v/>
      </c>
      <c r="BB20" s="47" t="str">
        <f t="shared" si="24"/>
        <v>未入力</v>
      </c>
      <c r="BC20" s="42" t="str">
        <f>IF($C$7&lt;$G20,"",IF(入力シート!S23&lt;&gt;"",入力シート!S23,""))</f>
        <v/>
      </c>
      <c r="BD20" s="47" t="str">
        <f t="shared" ref="BD20" si="53">IF($C$7&lt;$G20,"",IF(BC20&lt;&gt;"","OK","未入力"))</f>
        <v>未入力</v>
      </c>
      <c r="BE20" s="47" t="str">
        <f>IF($C$7&lt;$G20,"",IF(BD20="未入力","-",IF(COUNTIF(リスト!$J$3:$J$6,BC20)=1,"OK","NG")))</f>
        <v>-</v>
      </c>
      <c r="BF20" s="42" t="str">
        <f>IF($C$7&lt;$G20,"",IF(入力シート!$T$5="✔",反映シート!$C$5,IF(AND(入力シート!$T$5="",入力シート!T23&lt;&gt;""),入力シート!T23,"")))</f>
        <v/>
      </c>
      <c r="BG20" s="42" t="str">
        <f t="shared" si="26"/>
        <v/>
      </c>
      <c r="BH20" s="42" t="str">
        <f t="shared" si="26"/>
        <v/>
      </c>
      <c r="BI20" s="47" t="str">
        <f t="shared" si="27"/>
        <v>未入力</v>
      </c>
      <c r="BJ20" s="42" t="str">
        <f>IF($C$7&lt;$G20,"",IF(入力シート!V23&lt;&gt;"",DBCS(SUBSTITUTE(SUBSTITUTE(入力シート!V23,"　"," ")," ","")),""))</f>
        <v/>
      </c>
      <c r="BK20" s="47" t="str">
        <f t="shared" si="28"/>
        <v>未入力</v>
      </c>
      <c r="BL20" s="42" t="str">
        <f>IF($C$7&lt;$G20,"",IF(入力シート!W23&lt;&gt;"",入力シート!W23,""))</f>
        <v/>
      </c>
      <c r="BM20" s="47" t="str">
        <f t="shared" si="28"/>
        <v>未入力</v>
      </c>
      <c r="BN20" s="42" t="str">
        <f>IF($C$7&lt;$G20,"",IF(入力シート!X23&lt;&gt;"",入力シート!X23,""))</f>
        <v/>
      </c>
      <c r="BO20" s="47" t="str">
        <f t="shared" ref="BO20" si="54">IF($C$7&lt;$G20,"",IF(BN20&lt;&gt;"","OK","未入力"))</f>
        <v>未入力</v>
      </c>
      <c r="BP20" s="47" t="str">
        <f t="shared" si="0"/>
        <v>-</v>
      </c>
      <c r="BQ20" s="47" t="str">
        <f t="shared" si="30"/>
        <v>NG</v>
      </c>
    </row>
    <row r="21" spans="7:69">
      <c r="G21" s="52">
        <v>15</v>
      </c>
      <c r="H21" s="42" t="str">
        <f>IF($C$7&lt;$G21,"",IF(入力シート!C24&lt;&gt;"",入力シート!C24,""))</f>
        <v/>
      </c>
      <c r="I21" s="47" t="str">
        <f t="shared" si="1"/>
        <v>未入力</v>
      </c>
      <c r="J21" s="47" t="str">
        <f>IF($C$7&lt;$G21,"",IF(H21="","-",IF(COUNTIF(リスト!$A$3:$A$137,エラー判定シート!H21)=1,"OK","NG")))</f>
        <v>-</v>
      </c>
      <c r="K21" s="42" t="str">
        <f>IF($C$7&lt;$G21,"",IF(入力シート!D24&lt;&gt;"",UPPER(入力シート!D24),""))</f>
        <v/>
      </c>
      <c r="L21" s="47" t="str">
        <f t="shared" si="2"/>
        <v>未入力</v>
      </c>
      <c r="M21" s="47" t="str">
        <f>IF($C$7&lt;$G21,"",IF(L21="未入力","-",IF(COUNTIF(リスト!$B$3:$B$4233,エラー判定シート!K21)&gt;=1,"OK","NG")))</f>
        <v>-</v>
      </c>
      <c r="N21" s="42" t="str">
        <f>IF($C$7&lt;$G21,"",IF(入力シート!E24&lt;&gt;"",入力シート!E24,""))</f>
        <v/>
      </c>
      <c r="O21" s="47" t="str">
        <f t="shared" si="3"/>
        <v>未入力</v>
      </c>
      <c r="P21" s="47" t="str">
        <f>IF($C$7&lt;$G21,"",IF(O21="未入力","-",IF(COUNTIF(リスト!$C$3:$C$43,エラー判定シート!N21)=1,"OK","NG")))</f>
        <v>-</v>
      </c>
      <c r="Q21" s="47" t="str">
        <f>IF(OR($C$7&lt;$G21,AG21&lt;&gt;"OK",AH21&lt;&gt;"OK",AM21&lt;&gt;"OK",AN21&lt;&gt;"OK"),"",IF(O21="未入力","-",IF(OR(AND(AF21&lt;&gt;"軽自動車",AL21="事業用",COUNTIF(ひらがなリスト!$B$3:$B$48,エラー判定シート!N21)=1),AND(AF21&lt;&gt;"軽自動車",AL21="自家用",COUNTIF(ひらがなリスト!$C$3:$C$48,エラー判定シート!N21)=1),AND(AF21="軽自動車",AL21="事業用",COUNTIF(ひらがなリスト!$D$3:$D$48,エラー判定シート!N21)=1),AND(AF21="軽自動車",AL21="自家用",COUNTIF(ひらがなリスト!$E$3:$E$48,エラー判定シート!N21)=1)),"OK","NG")))</f>
        <v/>
      </c>
      <c r="R21" s="42" t="str">
        <f>IF($C$7&lt;$G21,"",IF(入力シート!F24&lt;&gt;"",VALUE(SUBSTITUTE(SUBSTITUTE(入力シート!F24,"-","・"),"・","")),""))</f>
        <v/>
      </c>
      <c r="S21" s="47" t="str">
        <f t="shared" si="4"/>
        <v>未入力</v>
      </c>
      <c r="T21" s="47" t="str">
        <f t="shared" si="5"/>
        <v>-</v>
      </c>
      <c r="U21" s="42" t="str">
        <f t="shared" si="6"/>
        <v/>
      </c>
      <c r="V21" s="47" t="str">
        <f t="shared" si="7"/>
        <v/>
      </c>
      <c r="W21" s="42" t="str">
        <f>IF($C$7&lt;$G21,"",IF(入力シート!G24&lt;&gt;"",入力シート!G24,""))</f>
        <v/>
      </c>
      <c r="X21" s="47" t="str">
        <f t="shared" si="8"/>
        <v>未入力</v>
      </c>
      <c r="Y21" s="47" t="str">
        <f>IF($C$7&lt;$G21,"",IF(X21="未入力","-",IF(COUNTIF(リスト!$D$3:$D$5,エラー判定シート!W21)=1,"OK","NG")))</f>
        <v>-</v>
      </c>
      <c r="Z21" s="42" t="str">
        <f>IF($C$7&lt;$G21,"",IF(入力シート!H24&lt;&gt;"",入力シート!H24,""))</f>
        <v/>
      </c>
      <c r="AA21" s="47" t="str">
        <f t="shared" si="9"/>
        <v>未入力</v>
      </c>
      <c r="AB21" s="47" t="str">
        <f t="shared" si="10"/>
        <v>-</v>
      </c>
      <c r="AC21" s="42" t="str">
        <f>IF($C$7&lt;$G21,"",IF(入力シート!I24&lt;&gt;"",入力シート!I24,""))</f>
        <v/>
      </c>
      <c r="AD21" s="47" t="str">
        <f t="shared" si="11"/>
        <v>未入力</v>
      </c>
      <c r="AE21" s="47" t="str">
        <f t="shared" si="12"/>
        <v>-</v>
      </c>
      <c r="AF21" s="42" t="str">
        <f>IF($C$7&lt;$G21,"",IF(入力シート!J24&lt;&gt;"",入力シート!J24,""))</f>
        <v/>
      </c>
      <c r="AG21" s="47" t="str">
        <f t="shared" si="13"/>
        <v>未入力</v>
      </c>
      <c r="AH21" s="47" t="str">
        <f>IF($C$7&lt;$G21,"",IF(AG21="未入力","-",IF(COUNTIF(リスト!$F$3:$F$6,エラー判定シート!AF21)=1,"OK","NG")))</f>
        <v>-</v>
      </c>
      <c r="AI21" s="34" t="str">
        <f>IF($C$7&lt;$G21,"",IF(入力シート!K24&lt;&gt;"",SUBSTITUTE(入力シート!K24,"特殊","特種"),""))</f>
        <v/>
      </c>
      <c r="AJ21" s="47" t="str">
        <f t="shared" si="14"/>
        <v>未入力</v>
      </c>
      <c r="AK21" s="47" t="str">
        <f t="shared" si="15"/>
        <v>-</v>
      </c>
      <c r="AL21" s="42" t="str">
        <f>IF($C$7&lt;$G21,"",IF(入力シート!L24&lt;&gt;"",入力シート!L24,""))</f>
        <v/>
      </c>
      <c r="AM21" s="47" t="str">
        <f t="shared" si="16"/>
        <v>未入力</v>
      </c>
      <c r="AN21" s="47" t="str">
        <f t="shared" si="17"/>
        <v>-</v>
      </c>
      <c r="AO21" s="39" t="str">
        <f>IF($C$7&lt;$G21,"",IF(入力シート!M24&lt;&gt;"",入力シート!M24,""))</f>
        <v/>
      </c>
      <c r="AP21" s="47" t="str">
        <f t="shared" si="18"/>
        <v>未入力</v>
      </c>
      <c r="AQ21" s="47" t="str">
        <f>IF($C$7&lt;$G21,"",IF(AP21="未入力","-",IF(COUNTIF(リスト!$I$3:$I$52,エラー判定シート!AO21)=1,"OK","BC")))</f>
        <v>-</v>
      </c>
      <c r="AR21" s="39" t="str">
        <f>IF($C$7&lt;$G21,"",IF(入力シート!N24&lt;&gt;"",入力シート!N24,""))</f>
        <v/>
      </c>
      <c r="AS21" s="39" t="str">
        <f>IF($C$7&lt;$G21,"",IF(入力シート!O24&lt;&gt;"",入力シート!O24,""))</f>
        <v/>
      </c>
      <c r="AT21" s="47" t="str">
        <f t="shared" si="19"/>
        <v>未入力</v>
      </c>
      <c r="AU21" s="47" t="str">
        <f t="shared" si="20"/>
        <v>-</v>
      </c>
      <c r="AV21" s="39" t="str">
        <f>IF($C$7&lt;$G21,"",IF(入力シート!P24&lt;&gt;"",入力シート!P24,""))</f>
        <v/>
      </c>
      <c r="AW21" s="47" t="str">
        <f t="shared" si="21"/>
        <v>未入力</v>
      </c>
      <c r="AX21" s="39" t="str">
        <f>IF($C$7&lt;$G21,"",IF(入力シート!Q24&lt;&gt;"",ASC(入力シート!Q24),""))</f>
        <v/>
      </c>
      <c r="AY21" s="47" t="str">
        <f t="shared" si="22"/>
        <v>未入力</v>
      </c>
      <c r="AZ21" s="47" t="str">
        <f t="shared" si="23"/>
        <v>-</v>
      </c>
      <c r="BA21" s="39" t="str">
        <f>IF($C$7&lt;$G21,"",IF(入力シート!R24&lt;&gt;"",ASC(入力シート!R24),""))</f>
        <v/>
      </c>
      <c r="BB21" s="47" t="str">
        <f t="shared" si="24"/>
        <v>未入力</v>
      </c>
      <c r="BC21" s="42" t="str">
        <f>IF($C$7&lt;$G21,"",IF(入力シート!S24&lt;&gt;"",入力シート!S24,""))</f>
        <v/>
      </c>
      <c r="BD21" s="47" t="str">
        <f t="shared" ref="BD21" si="55">IF($C$7&lt;$G21,"",IF(BC21&lt;&gt;"","OK","未入力"))</f>
        <v>未入力</v>
      </c>
      <c r="BE21" s="47" t="str">
        <f>IF($C$7&lt;$G21,"",IF(BD21="未入力","-",IF(COUNTIF(リスト!$J$3:$J$6,BC21)=1,"OK","NG")))</f>
        <v>-</v>
      </c>
      <c r="BF21" s="42" t="str">
        <f>IF($C$7&lt;$G21,"",IF(入力シート!$T$5="✔",反映シート!$C$5,IF(AND(入力シート!$T$5="",入力シート!T24&lt;&gt;""),入力シート!T24,"")))</f>
        <v/>
      </c>
      <c r="BG21" s="42" t="str">
        <f t="shared" si="26"/>
        <v/>
      </c>
      <c r="BH21" s="42" t="str">
        <f t="shared" si="26"/>
        <v/>
      </c>
      <c r="BI21" s="47" t="str">
        <f t="shared" si="27"/>
        <v>未入力</v>
      </c>
      <c r="BJ21" s="42" t="str">
        <f>IF($C$7&lt;$G21,"",IF(入力シート!V24&lt;&gt;"",DBCS(SUBSTITUTE(SUBSTITUTE(入力シート!V24,"　"," ")," ","")),""))</f>
        <v/>
      </c>
      <c r="BK21" s="47" t="str">
        <f t="shared" si="28"/>
        <v>未入力</v>
      </c>
      <c r="BL21" s="42" t="str">
        <f>IF($C$7&lt;$G21,"",IF(入力シート!W24&lt;&gt;"",入力シート!W24,""))</f>
        <v/>
      </c>
      <c r="BM21" s="47" t="str">
        <f t="shared" si="28"/>
        <v>未入力</v>
      </c>
      <c r="BN21" s="42" t="str">
        <f>IF($C$7&lt;$G21,"",IF(入力シート!X24&lt;&gt;"",入力シート!X24,""))</f>
        <v/>
      </c>
      <c r="BO21" s="47" t="str">
        <f t="shared" ref="BO21" si="56">IF($C$7&lt;$G21,"",IF(BN21&lt;&gt;"","OK","未入力"))</f>
        <v>未入力</v>
      </c>
      <c r="BP21" s="47" t="str">
        <f t="shared" si="0"/>
        <v>-</v>
      </c>
      <c r="BQ21" s="47" t="str">
        <f t="shared" si="30"/>
        <v>NG</v>
      </c>
    </row>
    <row r="22" spans="7:69">
      <c r="G22" s="52">
        <v>16</v>
      </c>
      <c r="H22" s="42" t="str">
        <f>IF($C$7&lt;$G22,"",IF(入力シート!C25&lt;&gt;"",入力シート!C25,""))</f>
        <v/>
      </c>
      <c r="I22" s="47" t="str">
        <f t="shared" si="1"/>
        <v>未入力</v>
      </c>
      <c r="J22" s="47" t="str">
        <f>IF($C$7&lt;$G22,"",IF(H22="","-",IF(COUNTIF(リスト!$A$3:$A$137,エラー判定シート!H22)=1,"OK","NG")))</f>
        <v>-</v>
      </c>
      <c r="K22" s="42" t="str">
        <f>IF($C$7&lt;$G22,"",IF(入力シート!D25&lt;&gt;"",UPPER(入力シート!D25),""))</f>
        <v/>
      </c>
      <c r="L22" s="47" t="str">
        <f t="shared" si="2"/>
        <v>未入力</v>
      </c>
      <c r="M22" s="47" t="str">
        <f>IF($C$7&lt;$G22,"",IF(L22="未入力","-",IF(COUNTIF(リスト!$B$3:$B$4233,エラー判定シート!K22)&gt;=1,"OK","NG")))</f>
        <v>-</v>
      </c>
      <c r="N22" s="42" t="str">
        <f>IF($C$7&lt;$G22,"",IF(入力シート!E25&lt;&gt;"",入力シート!E25,""))</f>
        <v/>
      </c>
      <c r="O22" s="47" t="str">
        <f t="shared" si="3"/>
        <v>未入力</v>
      </c>
      <c r="P22" s="47" t="str">
        <f>IF($C$7&lt;$G22,"",IF(O22="未入力","-",IF(COUNTIF(リスト!$C$3:$C$43,エラー判定シート!N22)=1,"OK","NG")))</f>
        <v>-</v>
      </c>
      <c r="Q22" s="47" t="str">
        <f>IF(OR($C$7&lt;$G22,AG22&lt;&gt;"OK",AH22&lt;&gt;"OK",AM22&lt;&gt;"OK",AN22&lt;&gt;"OK"),"",IF(O22="未入力","-",IF(OR(AND(AF22&lt;&gt;"軽自動車",AL22="事業用",COUNTIF(ひらがなリスト!$B$3:$B$48,エラー判定シート!N22)=1),AND(AF22&lt;&gt;"軽自動車",AL22="自家用",COUNTIF(ひらがなリスト!$C$3:$C$48,エラー判定シート!N22)=1),AND(AF22="軽自動車",AL22="事業用",COUNTIF(ひらがなリスト!$D$3:$D$48,エラー判定シート!N22)=1),AND(AF22="軽自動車",AL22="自家用",COUNTIF(ひらがなリスト!$E$3:$E$48,エラー判定シート!N22)=1)),"OK","NG")))</f>
        <v/>
      </c>
      <c r="R22" s="42" t="str">
        <f>IF($C$7&lt;$G22,"",IF(入力シート!F25&lt;&gt;"",VALUE(SUBSTITUTE(SUBSTITUTE(入力シート!F25,"-","・"),"・","")),""))</f>
        <v/>
      </c>
      <c r="S22" s="47" t="str">
        <f t="shared" si="4"/>
        <v>未入力</v>
      </c>
      <c r="T22" s="47" t="str">
        <f t="shared" si="5"/>
        <v>-</v>
      </c>
      <c r="U22" s="42" t="str">
        <f t="shared" si="6"/>
        <v/>
      </c>
      <c r="V22" s="47" t="str">
        <f t="shared" si="7"/>
        <v/>
      </c>
      <c r="W22" s="42" t="str">
        <f>IF($C$7&lt;$G22,"",IF(入力シート!G25&lt;&gt;"",入力シート!G25,""))</f>
        <v/>
      </c>
      <c r="X22" s="47" t="str">
        <f t="shared" si="8"/>
        <v>未入力</v>
      </c>
      <c r="Y22" s="47" t="str">
        <f>IF($C$7&lt;$G22,"",IF(X22="未入力","-",IF(COUNTIF(リスト!$D$3:$D$5,エラー判定シート!W22)=1,"OK","NG")))</f>
        <v>-</v>
      </c>
      <c r="Z22" s="42" t="str">
        <f>IF($C$7&lt;$G22,"",IF(入力シート!H25&lt;&gt;"",入力シート!H25,""))</f>
        <v/>
      </c>
      <c r="AA22" s="47" t="str">
        <f t="shared" si="9"/>
        <v>未入力</v>
      </c>
      <c r="AB22" s="47" t="str">
        <f t="shared" si="10"/>
        <v>-</v>
      </c>
      <c r="AC22" s="42" t="str">
        <f>IF($C$7&lt;$G22,"",IF(入力シート!I25&lt;&gt;"",入力シート!I25,""))</f>
        <v/>
      </c>
      <c r="AD22" s="47" t="str">
        <f t="shared" si="11"/>
        <v>未入力</v>
      </c>
      <c r="AE22" s="47" t="str">
        <f t="shared" si="12"/>
        <v>-</v>
      </c>
      <c r="AF22" s="42" t="str">
        <f>IF($C$7&lt;$G22,"",IF(入力シート!J25&lt;&gt;"",入力シート!J25,""))</f>
        <v/>
      </c>
      <c r="AG22" s="47" t="str">
        <f t="shared" si="13"/>
        <v>未入力</v>
      </c>
      <c r="AH22" s="47" t="str">
        <f>IF($C$7&lt;$G22,"",IF(AG22="未入力","-",IF(COUNTIF(リスト!$F$3:$F$6,エラー判定シート!AF22)=1,"OK","NG")))</f>
        <v>-</v>
      </c>
      <c r="AI22" s="34" t="str">
        <f>IF($C$7&lt;$G22,"",IF(入力シート!K25&lt;&gt;"",SUBSTITUTE(入力シート!K25,"特殊","特種"),""))</f>
        <v/>
      </c>
      <c r="AJ22" s="47" t="str">
        <f t="shared" si="14"/>
        <v>未入力</v>
      </c>
      <c r="AK22" s="47" t="str">
        <f t="shared" si="15"/>
        <v>-</v>
      </c>
      <c r="AL22" s="42" t="str">
        <f>IF($C$7&lt;$G22,"",IF(入力シート!L25&lt;&gt;"",入力シート!L25,""))</f>
        <v/>
      </c>
      <c r="AM22" s="47" t="str">
        <f t="shared" si="16"/>
        <v>未入力</v>
      </c>
      <c r="AN22" s="47" t="str">
        <f t="shared" si="17"/>
        <v>-</v>
      </c>
      <c r="AO22" s="39" t="str">
        <f>IF($C$7&lt;$G22,"",IF(入力シート!M25&lt;&gt;"",入力シート!M25,""))</f>
        <v/>
      </c>
      <c r="AP22" s="47" t="str">
        <f t="shared" si="18"/>
        <v>未入力</v>
      </c>
      <c r="AQ22" s="47" t="str">
        <f>IF($C$7&lt;$G22,"",IF(AP22="未入力","-",IF(COUNTIF(リスト!$I$3:$I$52,エラー判定シート!AO22)=1,"OK","BC")))</f>
        <v>-</v>
      </c>
      <c r="AR22" s="39" t="str">
        <f>IF($C$7&lt;$G22,"",IF(入力シート!N25&lt;&gt;"",入力シート!N25,""))</f>
        <v/>
      </c>
      <c r="AS22" s="39" t="str">
        <f>IF($C$7&lt;$G22,"",IF(入力シート!O25&lt;&gt;"",入力シート!O25,""))</f>
        <v/>
      </c>
      <c r="AT22" s="47" t="str">
        <f t="shared" si="19"/>
        <v>未入力</v>
      </c>
      <c r="AU22" s="47" t="str">
        <f t="shared" si="20"/>
        <v>-</v>
      </c>
      <c r="AV22" s="39" t="str">
        <f>IF($C$7&lt;$G22,"",IF(入力シート!P25&lt;&gt;"",入力シート!P25,""))</f>
        <v/>
      </c>
      <c r="AW22" s="47" t="str">
        <f t="shared" si="21"/>
        <v>未入力</v>
      </c>
      <c r="AX22" s="39" t="str">
        <f>IF($C$7&lt;$G22,"",IF(入力シート!Q25&lt;&gt;"",ASC(入力シート!Q25),""))</f>
        <v/>
      </c>
      <c r="AY22" s="47" t="str">
        <f t="shared" si="22"/>
        <v>未入力</v>
      </c>
      <c r="AZ22" s="47" t="str">
        <f t="shared" si="23"/>
        <v>-</v>
      </c>
      <c r="BA22" s="39" t="str">
        <f>IF($C$7&lt;$G22,"",IF(入力シート!R25&lt;&gt;"",ASC(入力シート!R25),""))</f>
        <v/>
      </c>
      <c r="BB22" s="47" t="str">
        <f t="shared" si="24"/>
        <v>未入力</v>
      </c>
      <c r="BC22" s="42" t="str">
        <f>IF($C$7&lt;$G22,"",IF(入力シート!S25&lt;&gt;"",入力シート!S25,""))</f>
        <v/>
      </c>
      <c r="BD22" s="47" t="str">
        <f t="shared" ref="BD22" si="57">IF($C$7&lt;$G22,"",IF(BC22&lt;&gt;"","OK","未入力"))</f>
        <v>未入力</v>
      </c>
      <c r="BE22" s="47" t="str">
        <f>IF($C$7&lt;$G22,"",IF(BD22="未入力","-",IF(COUNTIF(リスト!$J$3:$J$6,BC22)=1,"OK","NG")))</f>
        <v>-</v>
      </c>
      <c r="BF22" s="42" t="str">
        <f>IF($C$7&lt;$G22,"",IF(入力シート!$T$5="✔",反映シート!$C$5,IF(AND(入力シート!$T$5="",入力シート!T25&lt;&gt;""),入力シート!T25,"")))</f>
        <v/>
      </c>
      <c r="BG22" s="42" t="str">
        <f t="shared" si="26"/>
        <v/>
      </c>
      <c r="BH22" s="42" t="str">
        <f t="shared" si="26"/>
        <v/>
      </c>
      <c r="BI22" s="47" t="str">
        <f t="shared" si="27"/>
        <v>未入力</v>
      </c>
      <c r="BJ22" s="42" t="str">
        <f>IF($C$7&lt;$G22,"",IF(入力シート!V25&lt;&gt;"",DBCS(SUBSTITUTE(SUBSTITUTE(入力シート!V25,"　"," ")," ","")),""))</f>
        <v/>
      </c>
      <c r="BK22" s="47" t="str">
        <f t="shared" si="28"/>
        <v>未入力</v>
      </c>
      <c r="BL22" s="42" t="str">
        <f>IF($C$7&lt;$G22,"",IF(入力シート!W25&lt;&gt;"",入力シート!W25,""))</f>
        <v/>
      </c>
      <c r="BM22" s="47" t="str">
        <f t="shared" si="28"/>
        <v>未入力</v>
      </c>
      <c r="BN22" s="42" t="str">
        <f>IF($C$7&lt;$G22,"",IF(入力シート!X25&lt;&gt;"",入力シート!X25,""))</f>
        <v/>
      </c>
      <c r="BO22" s="47" t="str">
        <f t="shared" ref="BO22" si="58">IF($C$7&lt;$G22,"",IF(BN22&lt;&gt;"","OK","未入力"))</f>
        <v>未入力</v>
      </c>
      <c r="BP22" s="47" t="str">
        <f t="shared" si="0"/>
        <v>-</v>
      </c>
      <c r="BQ22" s="47" t="str">
        <f t="shared" si="30"/>
        <v>NG</v>
      </c>
    </row>
    <row r="23" spans="7:69">
      <c r="G23" s="52">
        <v>17</v>
      </c>
      <c r="H23" s="42" t="str">
        <f>IF($C$7&lt;$G23,"",IF(入力シート!C26&lt;&gt;"",入力シート!C26,""))</f>
        <v/>
      </c>
      <c r="I23" s="47" t="str">
        <f t="shared" si="1"/>
        <v>未入力</v>
      </c>
      <c r="J23" s="47" t="str">
        <f>IF($C$7&lt;$G23,"",IF(H23="","-",IF(COUNTIF(リスト!$A$3:$A$137,エラー判定シート!H23)=1,"OK","NG")))</f>
        <v>-</v>
      </c>
      <c r="K23" s="42" t="str">
        <f>IF($C$7&lt;$G23,"",IF(入力シート!D26&lt;&gt;"",UPPER(入力シート!D26),""))</f>
        <v/>
      </c>
      <c r="L23" s="47" t="str">
        <f t="shared" si="2"/>
        <v>未入力</v>
      </c>
      <c r="M23" s="47" t="str">
        <f>IF($C$7&lt;$G23,"",IF(L23="未入力","-",IF(COUNTIF(リスト!$B$3:$B$4233,エラー判定シート!K23)&gt;=1,"OK","NG")))</f>
        <v>-</v>
      </c>
      <c r="N23" s="42" t="str">
        <f>IF($C$7&lt;$G23,"",IF(入力シート!E26&lt;&gt;"",入力シート!E26,""))</f>
        <v/>
      </c>
      <c r="O23" s="47" t="str">
        <f t="shared" si="3"/>
        <v>未入力</v>
      </c>
      <c r="P23" s="47" t="str">
        <f>IF($C$7&lt;$G23,"",IF(O23="未入力","-",IF(COUNTIF(リスト!$C$3:$C$43,エラー判定シート!N23)=1,"OK","NG")))</f>
        <v>-</v>
      </c>
      <c r="Q23" s="47" t="str">
        <f>IF(OR($C$7&lt;$G23,AG23&lt;&gt;"OK",AH23&lt;&gt;"OK",AM23&lt;&gt;"OK",AN23&lt;&gt;"OK"),"",IF(O23="未入力","-",IF(OR(AND(AF23&lt;&gt;"軽自動車",AL23="事業用",COUNTIF(ひらがなリスト!$B$3:$B$48,エラー判定シート!N23)=1),AND(AF23&lt;&gt;"軽自動車",AL23="自家用",COUNTIF(ひらがなリスト!$C$3:$C$48,エラー判定シート!N23)=1),AND(AF23="軽自動車",AL23="事業用",COUNTIF(ひらがなリスト!$D$3:$D$48,エラー判定シート!N23)=1),AND(AF23="軽自動車",AL23="自家用",COUNTIF(ひらがなリスト!$E$3:$E$48,エラー判定シート!N23)=1)),"OK","NG")))</f>
        <v/>
      </c>
      <c r="R23" s="42" t="str">
        <f>IF($C$7&lt;$G23,"",IF(入力シート!F26&lt;&gt;"",VALUE(SUBSTITUTE(SUBSTITUTE(入力シート!F26,"-","・"),"・","")),""))</f>
        <v/>
      </c>
      <c r="S23" s="47" t="str">
        <f t="shared" si="4"/>
        <v>未入力</v>
      </c>
      <c r="T23" s="47" t="str">
        <f t="shared" si="5"/>
        <v>-</v>
      </c>
      <c r="U23" s="42" t="str">
        <f t="shared" si="6"/>
        <v/>
      </c>
      <c r="V23" s="47" t="str">
        <f t="shared" si="7"/>
        <v/>
      </c>
      <c r="W23" s="42" t="str">
        <f>IF($C$7&lt;$G23,"",IF(入力シート!G26&lt;&gt;"",入力シート!G26,""))</f>
        <v/>
      </c>
      <c r="X23" s="47" t="str">
        <f t="shared" si="8"/>
        <v>未入力</v>
      </c>
      <c r="Y23" s="47" t="str">
        <f>IF($C$7&lt;$G23,"",IF(X23="未入力","-",IF(COUNTIF(リスト!$D$3:$D$5,エラー判定シート!W23)=1,"OK","NG")))</f>
        <v>-</v>
      </c>
      <c r="Z23" s="42" t="str">
        <f>IF($C$7&lt;$G23,"",IF(入力シート!H26&lt;&gt;"",入力シート!H26,""))</f>
        <v/>
      </c>
      <c r="AA23" s="47" t="str">
        <f t="shared" si="9"/>
        <v>未入力</v>
      </c>
      <c r="AB23" s="47" t="str">
        <f t="shared" si="10"/>
        <v>-</v>
      </c>
      <c r="AC23" s="42" t="str">
        <f>IF($C$7&lt;$G23,"",IF(入力シート!I26&lt;&gt;"",入力シート!I26,""))</f>
        <v/>
      </c>
      <c r="AD23" s="47" t="str">
        <f t="shared" si="11"/>
        <v>未入力</v>
      </c>
      <c r="AE23" s="47" t="str">
        <f t="shared" si="12"/>
        <v>-</v>
      </c>
      <c r="AF23" s="42" t="str">
        <f>IF($C$7&lt;$G23,"",IF(入力シート!J26&lt;&gt;"",入力シート!J26,""))</f>
        <v/>
      </c>
      <c r="AG23" s="47" t="str">
        <f t="shared" si="13"/>
        <v>未入力</v>
      </c>
      <c r="AH23" s="47" t="str">
        <f>IF($C$7&lt;$G23,"",IF(AG23="未入力","-",IF(COUNTIF(リスト!$F$3:$F$6,エラー判定シート!AF23)=1,"OK","NG")))</f>
        <v>-</v>
      </c>
      <c r="AI23" s="34" t="str">
        <f>IF($C$7&lt;$G23,"",IF(入力シート!K26&lt;&gt;"",SUBSTITUTE(入力シート!K26,"特殊","特種"),""))</f>
        <v/>
      </c>
      <c r="AJ23" s="47" t="str">
        <f t="shared" si="14"/>
        <v>未入力</v>
      </c>
      <c r="AK23" s="47" t="str">
        <f t="shared" si="15"/>
        <v>-</v>
      </c>
      <c r="AL23" s="42" t="str">
        <f>IF($C$7&lt;$G23,"",IF(入力シート!L26&lt;&gt;"",入力シート!L26,""))</f>
        <v/>
      </c>
      <c r="AM23" s="47" t="str">
        <f t="shared" si="16"/>
        <v>未入力</v>
      </c>
      <c r="AN23" s="47" t="str">
        <f t="shared" si="17"/>
        <v>-</v>
      </c>
      <c r="AO23" s="39" t="str">
        <f>IF($C$7&lt;$G23,"",IF(入力シート!M26&lt;&gt;"",入力シート!M26,""))</f>
        <v/>
      </c>
      <c r="AP23" s="47" t="str">
        <f t="shared" si="18"/>
        <v>未入力</v>
      </c>
      <c r="AQ23" s="47" t="str">
        <f>IF($C$7&lt;$G23,"",IF(AP23="未入力","-",IF(COUNTIF(リスト!$I$3:$I$52,エラー判定シート!AO23)=1,"OK","BC")))</f>
        <v>-</v>
      </c>
      <c r="AR23" s="39" t="str">
        <f>IF($C$7&lt;$G23,"",IF(入力シート!N26&lt;&gt;"",入力シート!N26,""))</f>
        <v/>
      </c>
      <c r="AS23" s="39" t="str">
        <f>IF($C$7&lt;$G23,"",IF(入力シート!O26&lt;&gt;"",入力シート!O26,""))</f>
        <v/>
      </c>
      <c r="AT23" s="47" t="str">
        <f t="shared" si="19"/>
        <v>未入力</v>
      </c>
      <c r="AU23" s="47" t="str">
        <f t="shared" si="20"/>
        <v>-</v>
      </c>
      <c r="AV23" s="39" t="str">
        <f>IF($C$7&lt;$G23,"",IF(入力シート!P26&lt;&gt;"",入力シート!P26,""))</f>
        <v/>
      </c>
      <c r="AW23" s="47" t="str">
        <f t="shared" si="21"/>
        <v>未入力</v>
      </c>
      <c r="AX23" s="39" t="str">
        <f>IF($C$7&lt;$G23,"",IF(入力シート!Q26&lt;&gt;"",ASC(入力シート!Q26),""))</f>
        <v/>
      </c>
      <c r="AY23" s="47" t="str">
        <f t="shared" si="22"/>
        <v>未入力</v>
      </c>
      <c r="AZ23" s="47" t="str">
        <f t="shared" si="23"/>
        <v>-</v>
      </c>
      <c r="BA23" s="39" t="str">
        <f>IF($C$7&lt;$G23,"",IF(入力シート!R26&lt;&gt;"",ASC(入力シート!R26),""))</f>
        <v/>
      </c>
      <c r="BB23" s="47" t="str">
        <f t="shared" si="24"/>
        <v>未入力</v>
      </c>
      <c r="BC23" s="42" t="str">
        <f>IF($C$7&lt;$G23,"",IF(入力シート!S26&lt;&gt;"",入力シート!S26,""))</f>
        <v/>
      </c>
      <c r="BD23" s="47" t="str">
        <f t="shared" ref="BD23" si="59">IF($C$7&lt;$G23,"",IF(BC23&lt;&gt;"","OK","未入力"))</f>
        <v>未入力</v>
      </c>
      <c r="BE23" s="47" t="str">
        <f>IF($C$7&lt;$G23,"",IF(BD23="未入力","-",IF(COUNTIF(リスト!$J$3:$J$6,BC23)=1,"OK","NG")))</f>
        <v>-</v>
      </c>
      <c r="BF23" s="42" t="str">
        <f>IF($C$7&lt;$G23,"",IF(入力シート!$T$5="✔",反映シート!$C$5,IF(AND(入力シート!$T$5="",入力シート!T26&lt;&gt;""),入力シート!T26,"")))</f>
        <v/>
      </c>
      <c r="BG23" s="42" t="str">
        <f t="shared" si="26"/>
        <v/>
      </c>
      <c r="BH23" s="42" t="str">
        <f t="shared" si="26"/>
        <v/>
      </c>
      <c r="BI23" s="47" t="str">
        <f t="shared" si="27"/>
        <v>未入力</v>
      </c>
      <c r="BJ23" s="42" t="str">
        <f>IF($C$7&lt;$G23,"",IF(入力シート!V26&lt;&gt;"",DBCS(SUBSTITUTE(SUBSTITUTE(入力シート!V26,"　"," ")," ","")),""))</f>
        <v/>
      </c>
      <c r="BK23" s="47" t="str">
        <f t="shared" si="28"/>
        <v>未入力</v>
      </c>
      <c r="BL23" s="42" t="str">
        <f>IF($C$7&lt;$G23,"",IF(入力シート!W26&lt;&gt;"",入力シート!W26,""))</f>
        <v/>
      </c>
      <c r="BM23" s="47" t="str">
        <f t="shared" si="28"/>
        <v>未入力</v>
      </c>
      <c r="BN23" s="42" t="str">
        <f>IF($C$7&lt;$G23,"",IF(入力シート!X26&lt;&gt;"",入力シート!X26,""))</f>
        <v/>
      </c>
      <c r="BO23" s="47" t="str">
        <f t="shared" ref="BO23" si="60">IF($C$7&lt;$G23,"",IF(BN23&lt;&gt;"","OK","未入力"))</f>
        <v>未入力</v>
      </c>
      <c r="BP23" s="47" t="str">
        <f t="shared" si="0"/>
        <v>-</v>
      </c>
      <c r="BQ23" s="47" t="str">
        <f t="shared" si="30"/>
        <v>NG</v>
      </c>
    </row>
    <row r="24" spans="7:69">
      <c r="G24" s="52">
        <v>18</v>
      </c>
      <c r="H24" s="42" t="str">
        <f>IF($C$7&lt;$G24,"",IF(入力シート!C27&lt;&gt;"",入力シート!C27,""))</f>
        <v/>
      </c>
      <c r="I24" s="47" t="str">
        <f t="shared" si="1"/>
        <v>未入力</v>
      </c>
      <c r="J24" s="47" t="str">
        <f>IF($C$7&lt;$G24,"",IF(H24="","-",IF(COUNTIF(リスト!$A$3:$A$137,エラー判定シート!H24)=1,"OK","NG")))</f>
        <v>-</v>
      </c>
      <c r="K24" s="42" t="str">
        <f>IF($C$7&lt;$G24,"",IF(入力シート!D27&lt;&gt;"",UPPER(入力シート!D27),""))</f>
        <v/>
      </c>
      <c r="L24" s="47" t="str">
        <f t="shared" si="2"/>
        <v>未入力</v>
      </c>
      <c r="M24" s="47" t="str">
        <f>IF($C$7&lt;$G24,"",IF(L24="未入力","-",IF(COUNTIF(リスト!$B$3:$B$4233,エラー判定シート!K24)&gt;=1,"OK","NG")))</f>
        <v>-</v>
      </c>
      <c r="N24" s="42" t="str">
        <f>IF($C$7&lt;$G24,"",IF(入力シート!E27&lt;&gt;"",入力シート!E27,""))</f>
        <v/>
      </c>
      <c r="O24" s="47" t="str">
        <f t="shared" si="3"/>
        <v>未入力</v>
      </c>
      <c r="P24" s="47" t="str">
        <f>IF($C$7&lt;$G24,"",IF(O24="未入力","-",IF(COUNTIF(リスト!$C$3:$C$43,エラー判定シート!N24)=1,"OK","NG")))</f>
        <v>-</v>
      </c>
      <c r="Q24" s="47" t="str">
        <f>IF(OR($C$7&lt;$G24,AG24&lt;&gt;"OK",AH24&lt;&gt;"OK",AM24&lt;&gt;"OK",AN24&lt;&gt;"OK"),"",IF(O24="未入力","-",IF(OR(AND(AF24&lt;&gt;"軽自動車",AL24="事業用",COUNTIF(ひらがなリスト!$B$3:$B$48,エラー判定シート!N24)=1),AND(AF24&lt;&gt;"軽自動車",AL24="自家用",COUNTIF(ひらがなリスト!$C$3:$C$48,エラー判定シート!N24)=1),AND(AF24="軽自動車",AL24="事業用",COUNTIF(ひらがなリスト!$D$3:$D$48,エラー判定シート!N24)=1),AND(AF24="軽自動車",AL24="自家用",COUNTIF(ひらがなリスト!$E$3:$E$48,エラー判定シート!N24)=1)),"OK","NG")))</f>
        <v/>
      </c>
      <c r="R24" s="42" t="str">
        <f>IF($C$7&lt;$G24,"",IF(入力シート!F27&lt;&gt;"",VALUE(SUBSTITUTE(SUBSTITUTE(入力シート!F27,"-","・"),"・","")),""))</f>
        <v/>
      </c>
      <c r="S24" s="47" t="str">
        <f t="shared" si="4"/>
        <v>未入力</v>
      </c>
      <c r="T24" s="47" t="str">
        <f t="shared" si="5"/>
        <v>-</v>
      </c>
      <c r="U24" s="42" t="str">
        <f t="shared" si="6"/>
        <v/>
      </c>
      <c r="V24" s="47" t="str">
        <f t="shared" si="7"/>
        <v/>
      </c>
      <c r="W24" s="42" t="str">
        <f>IF($C$7&lt;$G24,"",IF(入力シート!G27&lt;&gt;"",入力シート!G27,""))</f>
        <v/>
      </c>
      <c r="X24" s="47" t="str">
        <f t="shared" si="8"/>
        <v>未入力</v>
      </c>
      <c r="Y24" s="47" t="str">
        <f>IF($C$7&lt;$G24,"",IF(X24="未入力","-",IF(COUNTIF(リスト!$D$3:$D$5,エラー判定シート!W24)=1,"OK","NG")))</f>
        <v>-</v>
      </c>
      <c r="Z24" s="42" t="str">
        <f>IF($C$7&lt;$G24,"",IF(入力シート!H27&lt;&gt;"",入力シート!H27,""))</f>
        <v/>
      </c>
      <c r="AA24" s="47" t="str">
        <f t="shared" si="9"/>
        <v>未入力</v>
      </c>
      <c r="AB24" s="47" t="str">
        <f t="shared" si="10"/>
        <v>-</v>
      </c>
      <c r="AC24" s="42" t="str">
        <f>IF($C$7&lt;$G24,"",IF(入力シート!I27&lt;&gt;"",入力シート!I27,""))</f>
        <v/>
      </c>
      <c r="AD24" s="47" t="str">
        <f t="shared" si="11"/>
        <v>未入力</v>
      </c>
      <c r="AE24" s="47" t="str">
        <f t="shared" si="12"/>
        <v>-</v>
      </c>
      <c r="AF24" s="42" t="str">
        <f>IF($C$7&lt;$G24,"",IF(入力シート!J27&lt;&gt;"",入力シート!J27,""))</f>
        <v/>
      </c>
      <c r="AG24" s="47" t="str">
        <f t="shared" si="13"/>
        <v>未入力</v>
      </c>
      <c r="AH24" s="47" t="str">
        <f>IF($C$7&lt;$G24,"",IF(AG24="未入力","-",IF(COUNTIF(リスト!$F$3:$F$6,エラー判定シート!AF24)=1,"OK","NG")))</f>
        <v>-</v>
      </c>
      <c r="AI24" s="34" t="str">
        <f>IF($C$7&lt;$G24,"",IF(入力シート!K27&lt;&gt;"",SUBSTITUTE(入力シート!K27,"特殊","特種"),""))</f>
        <v/>
      </c>
      <c r="AJ24" s="47" t="str">
        <f t="shared" si="14"/>
        <v>未入力</v>
      </c>
      <c r="AK24" s="47" t="str">
        <f t="shared" si="15"/>
        <v>-</v>
      </c>
      <c r="AL24" s="42" t="str">
        <f>IF($C$7&lt;$G24,"",IF(入力シート!L27&lt;&gt;"",入力シート!L27,""))</f>
        <v/>
      </c>
      <c r="AM24" s="47" t="str">
        <f t="shared" si="16"/>
        <v>未入力</v>
      </c>
      <c r="AN24" s="47" t="str">
        <f t="shared" si="17"/>
        <v>-</v>
      </c>
      <c r="AO24" s="39" t="str">
        <f>IF($C$7&lt;$G24,"",IF(入力シート!M27&lt;&gt;"",入力シート!M27,""))</f>
        <v/>
      </c>
      <c r="AP24" s="47" t="str">
        <f t="shared" si="18"/>
        <v>未入力</v>
      </c>
      <c r="AQ24" s="47" t="str">
        <f>IF($C$7&lt;$G24,"",IF(AP24="未入力","-",IF(COUNTIF(リスト!$I$3:$I$52,エラー判定シート!AO24)=1,"OK","BC")))</f>
        <v>-</v>
      </c>
      <c r="AR24" s="39" t="str">
        <f>IF($C$7&lt;$G24,"",IF(入力シート!N27&lt;&gt;"",入力シート!N27,""))</f>
        <v/>
      </c>
      <c r="AS24" s="39" t="str">
        <f>IF($C$7&lt;$G24,"",IF(入力シート!O27&lt;&gt;"",入力シート!O27,""))</f>
        <v/>
      </c>
      <c r="AT24" s="47" t="str">
        <f t="shared" si="19"/>
        <v>未入力</v>
      </c>
      <c r="AU24" s="47" t="str">
        <f t="shared" si="20"/>
        <v>-</v>
      </c>
      <c r="AV24" s="39" t="str">
        <f>IF($C$7&lt;$G24,"",IF(入力シート!P27&lt;&gt;"",入力シート!P27,""))</f>
        <v/>
      </c>
      <c r="AW24" s="47" t="str">
        <f t="shared" si="21"/>
        <v>未入力</v>
      </c>
      <c r="AX24" s="39" t="str">
        <f>IF($C$7&lt;$G24,"",IF(入力シート!Q27&lt;&gt;"",ASC(入力シート!Q27),""))</f>
        <v/>
      </c>
      <c r="AY24" s="47" t="str">
        <f t="shared" si="22"/>
        <v>未入力</v>
      </c>
      <c r="AZ24" s="47" t="str">
        <f t="shared" si="23"/>
        <v>-</v>
      </c>
      <c r="BA24" s="39" t="str">
        <f>IF($C$7&lt;$G24,"",IF(入力シート!R27&lt;&gt;"",ASC(入力シート!R27),""))</f>
        <v/>
      </c>
      <c r="BB24" s="47" t="str">
        <f t="shared" si="24"/>
        <v>未入力</v>
      </c>
      <c r="BC24" s="42" t="str">
        <f>IF($C$7&lt;$G24,"",IF(入力シート!S27&lt;&gt;"",入力シート!S27,""))</f>
        <v/>
      </c>
      <c r="BD24" s="47" t="str">
        <f t="shared" ref="BD24" si="61">IF($C$7&lt;$G24,"",IF(BC24&lt;&gt;"","OK","未入力"))</f>
        <v>未入力</v>
      </c>
      <c r="BE24" s="47" t="str">
        <f>IF($C$7&lt;$G24,"",IF(BD24="未入力","-",IF(COUNTIF(リスト!$J$3:$J$6,BC24)=1,"OK","NG")))</f>
        <v>-</v>
      </c>
      <c r="BF24" s="42" t="str">
        <f>IF($C$7&lt;$G24,"",IF(入力シート!$T$5="✔",反映シート!$C$5,IF(AND(入力シート!$T$5="",入力シート!T27&lt;&gt;""),入力シート!T27,"")))</f>
        <v/>
      </c>
      <c r="BG24" s="42" t="str">
        <f t="shared" si="26"/>
        <v/>
      </c>
      <c r="BH24" s="42" t="str">
        <f t="shared" si="26"/>
        <v/>
      </c>
      <c r="BI24" s="47" t="str">
        <f t="shared" si="27"/>
        <v>未入力</v>
      </c>
      <c r="BJ24" s="42" t="str">
        <f>IF($C$7&lt;$G24,"",IF(入力シート!V27&lt;&gt;"",DBCS(SUBSTITUTE(SUBSTITUTE(入力シート!V27,"　"," ")," ","")),""))</f>
        <v/>
      </c>
      <c r="BK24" s="47" t="str">
        <f t="shared" si="28"/>
        <v>未入力</v>
      </c>
      <c r="BL24" s="42" t="str">
        <f>IF($C$7&lt;$G24,"",IF(入力シート!W27&lt;&gt;"",入力シート!W27,""))</f>
        <v/>
      </c>
      <c r="BM24" s="47" t="str">
        <f t="shared" si="28"/>
        <v>未入力</v>
      </c>
      <c r="BN24" s="42" t="str">
        <f>IF($C$7&lt;$G24,"",IF(入力シート!X27&lt;&gt;"",入力シート!X27,""))</f>
        <v/>
      </c>
      <c r="BO24" s="47" t="str">
        <f t="shared" ref="BO24" si="62">IF($C$7&lt;$G24,"",IF(BN24&lt;&gt;"","OK","未入力"))</f>
        <v>未入力</v>
      </c>
      <c r="BP24" s="47" t="str">
        <f t="shared" si="0"/>
        <v>-</v>
      </c>
      <c r="BQ24" s="47" t="str">
        <f t="shared" si="30"/>
        <v>NG</v>
      </c>
    </row>
    <row r="25" spans="7:69">
      <c r="G25" s="52">
        <v>19</v>
      </c>
      <c r="H25" s="42" t="str">
        <f>IF($C$7&lt;$G25,"",IF(入力シート!C28&lt;&gt;"",入力シート!C28,""))</f>
        <v/>
      </c>
      <c r="I25" s="47" t="str">
        <f t="shared" si="1"/>
        <v>未入力</v>
      </c>
      <c r="J25" s="47" t="str">
        <f>IF($C$7&lt;$G25,"",IF(H25="","-",IF(COUNTIF(リスト!$A$3:$A$137,エラー判定シート!H25)=1,"OK","NG")))</f>
        <v>-</v>
      </c>
      <c r="K25" s="42" t="str">
        <f>IF($C$7&lt;$G25,"",IF(入力シート!D28&lt;&gt;"",UPPER(入力シート!D28),""))</f>
        <v/>
      </c>
      <c r="L25" s="47" t="str">
        <f t="shared" si="2"/>
        <v>未入力</v>
      </c>
      <c r="M25" s="47" t="str">
        <f>IF($C$7&lt;$G25,"",IF(L25="未入力","-",IF(COUNTIF(リスト!$B$3:$B$4233,エラー判定シート!K25)&gt;=1,"OK","NG")))</f>
        <v>-</v>
      </c>
      <c r="N25" s="42" t="str">
        <f>IF($C$7&lt;$G25,"",IF(入力シート!E28&lt;&gt;"",入力シート!E28,""))</f>
        <v/>
      </c>
      <c r="O25" s="47" t="str">
        <f t="shared" si="3"/>
        <v>未入力</v>
      </c>
      <c r="P25" s="47" t="str">
        <f>IF($C$7&lt;$G25,"",IF(O25="未入力","-",IF(COUNTIF(リスト!$C$3:$C$43,エラー判定シート!N25)=1,"OK","NG")))</f>
        <v>-</v>
      </c>
      <c r="Q25" s="47" t="str">
        <f>IF(OR($C$7&lt;$G25,AG25&lt;&gt;"OK",AH25&lt;&gt;"OK",AM25&lt;&gt;"OK",AN25&lt;&gt;"OK"),"",IF(O25="未入力","-",IF(OR(AND(AF25&lt;&gt;"軽自動車",AL25="事業用",COUNTIF(ひらがなリスト!$B$3:$B$48,エラー判定シート!N25)=1),AND(AF25&lt;&gt;"軽自動車",AL25="自家用",COUNTIF(ひらがなリスト!$C$3:$C$48,エラー判定シート!N25)=1),AND(AF25="軽自動車",AL25="事業用",COUNTIF(ひらがなリスト!$D$3:$D$48,エラー判定シート!N25)=1),AND(AF25="軽自動車",AL25="自家用",COUNTIF(ひらがなリスト!$E$3:$E$48,エラー判定シート!N25)=1)),"OK","NG")))</f>
        <v/>
      </c>
      <c r="R25" s="42" t="str">
        <f>IF($C$7&lt;$G25,"",IF(入力シート!F28&lt;&gt;"",VALUE(SUBSTITUTE(SUBSTITUTE(入力シート!F28,"-","・"),"・","")),""))</f>
        <v/>
      </c>
      <c r="S25" s="47" t="str">
        <f t="shared" si="4"/>
        <v>未入力</v>
      </c>
      <c r="T25" s="47" t="str">
        <f t="shared" si="5"/>
        <v>-</v>
      </c>
      <c r="U25" s="42" t="str">
        <f t="shared" si="6"/>
        <v/>
      </c>
      <c r="V25" s="47" t="str">
        <f t="shared" si="7"/>
        <v/>
      </c>
      <c r="W25" s="42" t="str">
        <f>IF($C$7&lt;$G25,"",IF(入力シート!G28&lt;&gt;"",入力シート!G28,""))</f>
        <v/>
      </c>
      <c r="X25" s="47" t="str">
        <f t="shared" si="8"/>
        <v>未入力</v>
      </c>
      <c r="Y25" s="47" t="str">
        <f>IF($C$7&lt;$G25,"",IF(X25="未入力","-",IF(COUNTIF(リスト!$D$3:$D$5,エラー判定シート!W25)=1,"OK","NG")))</f>
        <v>-</v>
      </c>
      <c r="Z25" s="42" t="str">
        <f>IF($C$7&lt;$G25,"",IF(入力シート!H28&lt;&gt;"",入力シート!H28,""))</f>
        <v/>
      </c>
      <c r="AA25" s="47" t="str">
        <f t="shared" si="9"/>
        <v>未入力</v>
      </c>
      <c r="AB25" s="47" t="str">
        <f t="shared" si="10"/>
        <v>-</v>
      </c>
      <c r="AC25" s="42" t="str">
        <f>IF($C$7&lt;$G25,"",IF(入力シート!I28&lt;&gt;"",入力シート!I28,""))</f>
        <v/>
      </c>
      <c r="AD25" s="47" t="str">
        <f t="shared" si="11"/>
        <v>未入力</v>
      </c>
      <c r="AE25" s="47" t="str">
        <f t="shared" si="12"/>
        <v>-</v>
      </c>
      <c r="AF25" s="42" t="str">
        <f>IF($C$7&lt;$G25,"",IF(入力シート!J28&lt;&gt;"",入力シート!J28,""))</f>
        <v/>
      </c>
      <c r="AG25" s="47" t="str">
        <f t="shared" si="13"/>
        <v>未入力</v>
      </c>
      <c r="AH25" s="47" t="str">
        <f>IF($C$7&lt;$G25,"",IF(AG25="未入力","-",IF(COUNTIF(リスト!$F$3:$F$6,エラー判定シート!AF25)=1,"OK","NG")))</f>
        <v>-</v>
      </c>
      <c r="AI25" s="34" t="str">
        <f>IF($C$7&lt;$G25,"",IF(入力シート!K28&lt;&gt;"",SUBSTITUTE(入力シート!K28,"特殊","特種"),""))</f>
        <v/>
      </c>
      <c r="AJ25" s="47" t="str">
        <f t="shared" si="14"/>
        <v>未入力</v>
      </c>
      <c r="AK25" s="47" t="str">
        <f t="shared" si="15"/>
        <v>-</v>
      </c>
      <c r="AL25" s="42" t="str">
        <f>IF($C$7&lt;$G25,"",IF(入力シート!L28&lt;&gt;"",入力シート!L28,""))</f>
        <v/>
      </c>
      <c r="AM25" s="47" t="str">
        <f t="shared" si="16"/>
        <v>未入力</v>
      </c>
      <c r="AN25" s="47" t="str">
        <f t="shared" si="17"/>
        <v>-</v>
      </c>
      <c r="AO25" s="39" t="str">
        <f>IF($C$7&lt;$G25,"",IF(入力シート!M28&lt;&gt;"",入力シート!M28,""))</f>
        <v/>
      </c>
      <c r="AP25" s="47" t="str">
        <f t="shared" si="18"/>
        <v>未入力</v>
      </c>
      <c r="AQ25" s="47" t="str">
        <f>IF($C$7&lt;$G25,"",IF(AP25="未入力","-",IF(COUNTIF(リスト!$I$3:$I$52,エラー判定シート!AO25)=1,"OK","BC")))</f>
        <v>-</v>
      </c>
      <c r="AR25" s="39" t="str">
        <f>IF($C$7&lt;$G25,"",IF(入力シート!N28&lt;&gt;"",入力シート!N28,""))</f>
        <v/>
      </c>
      <c r="AS25" s="39" t="str">
        <f>IF($C$7&lt;$G25,"",IF(入力シート!O28&lt;&gt;"",入力シート!O28,""))</f>
        <v/>
      </c>
      <c r="AT25" s="47" t="str">
        <f t="shared" si="19"/>
        <v>未入力</v>
      </c>
      <c r="AU25" s="47" t="str">
        <f t="shared" si="20"/>
        <v>-</v>
      </c>
      <c r="AV25" s="39" t="str">
        <f>IF($C$7&lt;$G25,"",IF(入力シート!P28&lt;&gt;"",入力シート!P28,""))</f>
        <v/>
      </c>
      <c r="AW25" s="47" t="str">
        <f t="shared" si="21"/>
        <v>未入力</v>
      </c>
      <c r="AX25" s="39" t="str">
        <f>IF($C$7&lt;$G25,"",IF(入力シート!Q28&lt;&gt;"",ASC(入力シート!Q28),""))</f>
        <v/>
      </c>
      <c r="AY25" s="47" t="str">
        <f t="shared" si="22"/>
        <v>未入力</v>
      </c>
      <c r="AZ25" s="47" t="str">
        <f t="shared" si="23"/>
        <v>-</v>
      </c>
      <c r="BA25" s="39" t="str">
        <f>IF($C$7&lt;$G25,"",IF(入力シート!R28&lt;&gt;"",ASC(入力シート!R28),""))</f>
        <v/>
      </c>
      <c r="BB25" s="47" t="str">
        <f t="shared" si="24"/>
        <v>未入力</v>
      </c>
      <c r="BC25" s="42" t="str">
        <f>IF($C$7&lt;$G25,"",IF(入力シート!S28&lt;&gt;"",入力シート!S28,""))</f>
        <v/>
      </c>
      <c r="BD25" s="47" t="str">
        <f t="shared" ref="BD25" si="63">IF($C$7&lt;$G25,"",IF(BC25&lt;&gt;"","OK","未入力"))</f>
        <v>未入力</v>
      </c>
      <c r="BE25" s="47" t="str">
        <f>IF($C$7&lt;$G25,"",IF(BD25="未入力","-",IF(COUNTIF(リスト!$J$3:$J$6,BC25)=1,"OK","NG")))</f>
        <v>-</v>
      </c>
      <c r="BF25" s="42" t="str">
        <f>IF($C$7&lt;$G25,"",IF(入力シート!$T$5="✔",反映シート!$C$5,IF(AND(入力シート!$T$5="",入力シート!T28&lt;&gt;""),入力シート!T28,"")))</f>
        <v/>
      </c>
      <c r="BG25" s="42" t="str">
        <f t="shared" si="26"/>
        <v/>
      </c>
      <c r="BH25" s="42" t="str">
        <f t="shared" si="26"/>
        <v/>
      </c>
      <c r="BI25" s="47" t="str">
        <f t="shared" si="27"/>
        <v>未入力</v>
      </c>
      <c r="BJ25" s="42" t="str">
        <f>IF($C$7&lt;$G25,"",IF(入力シート!V28&lt;&gt;"",DBCS(SUBSTITUTE(SUBSTITUTE(入力シート!V28,"　"," ")," ","")),""))</f>
        <v/>
      </c>
      <c r="BK25" s="47" t="str">
        <f t="shared" si="28"/>
        <v>未入力</v>
      </c>
      <c r="BL25" s="42" t="str">
        <f>IF($C$7&lt;$G25,"",IF(入力シート!W28&lt;&gt;"",入力シート!W28,""))</f>
        <v/>
      </c>
      <c r="BM25" s="47" t="str">
        <f t="shared" si="28"/>
        <v>未入力</v>
      </c>
      <c r="BN25" s="42" t="str">
        <f>IF($C$7&lt;$G25,"",IF(入力シート!X28&lt;&gt;"",入力シート!X28,""))</f>
        <v/>
      </c>
      <c r="BO25" s="47" t="str">
        <f t="shared" ref="BO25" si="64">IF($C$7&lt;$G25,"",IF(BN25&lt;&gt;"","OK","未入力"))</f>
        <v>未入力</v>
      </c>
      <c r="BP25" s="47" t="str">
        <f t="shared" si="0"/>
        <v>-</v>
      </c>
      <c r="BQ25" s="47" t="str">
        <f t="shared" si="30"/>
        <v>NG</v>
      </c>
    </row>
    <row r="26" spans="7:69">
      <c r="G26" s="52">
        <v>20</v>
      </c>
      <c r="H26" s="42" t="str">
        <f>IF($C$7&lt;$G26,"",IF(入力シート!C29&lt;&gt;"",入力シート!C29,""))</f>
        <v/>
      </c>
      <c r="I26" s="47" t="str">
        <f t="shared" si="1"/>
        <v>未入力</v>
      </c>
      <c r="J26" s="47" t="str">
        <f>IF($C$7&lt;$G26,"",IF(H26="","-",IF(COUNTIF(リスト!$A$3:$A$137,エラー判定シート!H26)=1,"OK","NG")))</f>
        <v>-</v>
      </c>
      <c r="K26" s="42" t="str">
        <f>IF($C$7&lt;$G26,"",IF(入力シート!D29&lt;&gt;"",UPPER(入力シート!D29),""))</f>
        <v/>
      </c>
      <c r="L26" s="47" t="str">
        <f t="shared" si="2"/>
        <v>未入力</v>
      </c>
      <c r="M26" s="47" t="str">
        <f>IF($C$7&lt;$G26,"",IF(L26="未入力","-",IF(COUNTIF(リスト!$B$3:$B$4233,エラー判定シート!K26)&gt;=1,"OK","NG")))</f>
        <v>-</v>
      </c>
      <c r="N26" s="42" t="str">
        <f>IF($C$7&lt;$G26,"",IF(入力シート!E29&lt;&gt;"",入力シート!E29,""))</f>
        <v/>
      </c>
      <c r="O26" s="47" t="str">
        <f t="shared" si="3"/>
        <v>未入力</v>
      </c>
      <c r="P26" s="47" t="str">
        <f>IF($C$7&lt;$G26,"",IF(O26="未入力","-",IF(COUNTIF(リスト!$C$3:$C$43,エラー判定シート!N26)=1,"OK","NG")))</f>
        <v>-</v>
      </c>
      <c r="Q26" s="47" t="str">
        <f>IF(OR($C$7&lt;$G26,AG26&lt;&gt;"OK",AH26&lt;&gt;"OK",AM26&lt;&gt;"OK",AN26&lt;&gt;"OK"),"",IF(O26="未入力","-",IF(OR(AND(AF26&lt;&gt;"軽自動車",AL26="事業用",COUNTIF(ひらがなリスト!$B$3:$B$48,エラー判定シート!N26)=1),AND(AF26&lt;&gt;"軽自動車",AL26="自家用",COUNTIF(ひらがなリスト!$C$3:$C$48,エラー判定シート!N26)=1),AND(AF26="軽自動車",AL26="事業用",COUNTIF(ひらがなリスト!$D$3:$D$48,エラー判定シート!N26)=1),AND(AF26="軽自動車",AL26="自家用",COUNTIF(ひらがなリスト!$E$3:$E$48,エラー判定シート!N26)=1)),"OK","NG")))</f>
        <v/>
      </c>
      <c r="R26" s="42" t="str">
        <f>IF($C$7&lt;$G26,"",IF(入力シート!F29&lt;&gt;"",VALUE(SUBSTITUTE(SUBSTITUTE(入力シート!F29,"-","・"),"・","")),""))</f>
        <v/>
      </c>
      <c r="S26" s="47" t="str">
        <f t="shared" si="4"/>
        <v>未入力</v>
      </c>
      <c r="T26" s="47" t="str">
        <f t="shared" si="5"/>
        <v>-</v>
      </c>
      <c r="U26" s="42" t="str">
        <f t="shared" si="6"/>
        <v/>
      </c>
      <c r="V26" s="47" t="str">
        <f t="shared" si="7"/>
        <v/>
      </c>
      <c r="W26" s="42" t="str">
        <f>IF($C$7&lt;$G26,"",IF(入力シート!G29&lt;&gt;"",入力シート!G29,""))</f>
        <v/>
      </c>
      <c r="X26" s="47" t="str">
        <f t="shared" si="8"/>
        <v>未入力</v>
      </c>
      <c r="Y26" s="47" t="str">
        <f>IF($C$7&lt;$G26,"",IF(X26="未入力","-",IF(COUNTIF(リスト!$D$3:$D$5,エラー判定シート!W26)=1,"OK","NG")))</f>
        <v>-</v>
      </c>
      <c r="Z26" s="42" t="str">
        <f>IF($C$7&lt;$G26,"",IF(入力シート!H29&lt;&gt;"",入力シート!H29,""))</f>
        <v/>
      </c>
      <c r="AA26" s="47" t="str">
        <f t="shared" si="9"/>
        <v>未入力</v>
      </c>
      <c r="AB26" s="47" t="str">
        <f t="shared" si="10"/>
        <v>-</v>
      </c>
      <c r="AC26" s="42" t="str">
        <f>IF($C$7&lt;$G26,"",IF(入力シート!I29&lt;&gt;"",入力シート!I29,""))</f>
        <v/>
      </c>
      <c r="AD26" s="47" t="str">
        <f t="shared" si="11"/>
        <v>未入力</v>
      </c>
      <c r="AE26" s="47" t="str">
        <f t="shared" si="12"/>
        <v>-</v>
      </c>
      <c r="AF26" s="42" t="str">
        <f>IF($C$7&lt;$G26,"",IF(入力シート!J29&lt;&gt;"",入力シート!J29,""))</f>
        <v/>
      </c>
      <c r="AG26" s="47" t="str">
        <f t="shared" si="13"/>
        <v>未入力</v>
      </c>
      <c r="AH26" s="47" t="str">
        <f>IF($C$7&lt;$G26,"",IF(AG26="未入力","-",IF(COUNTIF(リスト!$F$3:$F$6,エラー判定シート!AF26)=1,"OK","NG")))</f>
        <v>-</v>
      </c>
      <c r="AI26" s="34" t="str">
        <f>IF($C$7&lt;$G26,"",IF(入力シート!K29&lt;&gt;"",SUBSTITUTE(入力シート!K29,"特殊","特種"),""))</f>
        <v/>
      </c>
      <c r="AJ26" s="47" t="str">
        <f t="shared" si="14"/>
        <v>未入力</v>
      </c>
      <c r="AK26" s="47" t="str">
        <f t="shared" si="15"/>
        <v>-</v>
      </c>
      <c r="AL26" s="42" t="str">
        <f>IF($C$7&lt;$G26,"",IF(入力シート!L29&lt;&gt;"",入力シート!L29,""))</f>
        <v/>
      </c>
      <c r="AM26" s="47" t="str">
        <f t="shared" si="16"/>
        <v>未入力</v>
      </c>
      <c r="AN26" s="47" t="str">
        <f t="shared" si="17"/>
        <v>-</v>
      </c>
      <c r="AO26" s="39" t="str">
        <f>IF($C$7&lt;$G26,"",IF(入力シート!M29&lt;&gt;"",入力シート!M29,""))</f>
        <v/>
      </c>
      <c r="AP26" s="47" t="str">
        <f t="shared" si="18"/>
        <v>未入力</v>
      </c>
      <c r="AQ26" s="47" t="str">
        <f>IF($C$7&lt;$G26,"",IF(AP26="未入力","-",IF(COUNTIF(リスト!$I$3:$I$52,エラー判定シート!AO26)=1,"OK","BC")))</f>
        <v>-</v>
      </c>
      <c r="AR26" s="39" t="str">
        <f>IF($C$7&lt;$G26,"",IF(入力シート!N29&lt;&gt;"",入力シート!N29,""))</f>
        <v/>
      </c>
      <c r="AS26" s="39" t="str">
        <f>IF($C$7&lt;$G26,"",IF(入力シート!O29&lt;&gt;"",入力シート!O29,""))</f>
        <v/>
      </c>
      <c r="AT26" s="47" t="str">
        <f t="shared" si="19"/>
        <v>未入力</v>
      </c>
      <c r="AU26" s="47" t="str">
        <f t="shared" si="20"/>
        <v>-</v>
      </c>
      <c r="AV26" s="39" t="str">
        <f>IF($C$7&lt;$G26,"",IF(入力シート!P29&lt;&gt;"",入力シート!P29,""))</f>
        <v/>
      </c>
      <c r="AW26" s="47" t="str">
        <f t="shared" si="21"/>
        <v>未入力</v>
      </c>
      <c r="AX26" s="39" t="str">
        <f>IF($C$7&lt;$G26,"",IF(入力シート!Q29&lt;&gt;"",ASC(入力シート!Q29),""))</f>
        <v/>
      </c>
      <c r="AY26" s="47" t="str">
        <f t="shared" si="22"/>
        <v>未入力</v>
      </c>
      <c r="AZ26" s="47" t="str">
        <f t="shared" si="23"/>
        <v>-</v>
      </c>
      <c r="BA26" s="39" t="str">
        <f>IF($C$7&lt;$G26,"",IF(入力シート!R29&lt;&gt;"",ASC(入力シート!R29),""))</f>
        <v/>
      </c>
      <c r="BB26" s="47" t="str">
        <f t="shared" si="24"/>
        <v>未入力</v>
      </c>
      <c r="BC26" s="42" t="str">
        <f>IF($C$7&lt;$G26,"",IF(入力シート!S29&lt;&gt;"",入力シート!S29,""))</f>
        <v/>
      </c>
      <c r="BD26" s="47" t="str">
        <f t="shared" ref="BD26" si="65">IF($C$7&lt;$G26,"",IF(BC26&lt;&gt;"","OK","未入力"))</f>
        <v>未入力</v>
      </c>
      <c r="BE26" s="47" t="str">
        <f>IF($C$7&lt;$G26,"",IF(BD26="未入力","-",IF(COUNTIF(リスト!$J$3:$J$6,BC26)=1,"OK","NG")))</f>
        <v>-</v>
      </c>
      <c r="BF26" s="42" t="str">
        <f>IF($C$7&lt;$G26,"",IF(入力シート!$T$5="✔",反映シート!$C$5,IF(AND(入力シート!$T$5="",入力シート!T29&lt;&gt;""),入力シート!T29,"")))</f>
        <v/>
      </c>
      <c r="BG26" s="42" t="str">
        <f t="shared" si="26"/>
        <v/>
      </c>
      <c r="BH26" s="42" t="str">
        <f t="shared" si="26"/>
        <v/>
      </c>
      <c r="BI26" s="47" t="str">
        <f t="shared" si="27"/>
        <v>未入力</v>
      </c>
      <c r="BJ26" s="42" t="str">
        <f>IF($C$7&lt;$G26,"",IF(入力シート!V29&lt;&gt;"",DBCS(SUBSTITUTE(SUBSTITUTE(入力シート!V29,"　"," ")," ","")),""))</f>
        <v/>
      </c>
      <c r="BK26" s="47" t="str">
        <f t="shared" si="28"/>
        <v>未入力</v>
      </c>
      <c r="BL26" s="42" t="str">
        <f>IF($C$7&lt;$G26,"",IF(入力シート!W29&lt;&gt;"",入力シート!W29,""))</f>
        <v/>
      </c>
      <c r="BM26" s="47" t="str">
        <f t="shared" si="28"/>
        <v>未入力</v>
      </c>
      <c r="BN26" s="42" t="str">
        <f>IF($C$7&lt;$G26,"",IF(入力シート!X29&lt;&gt;"",入力シート!X29,""))</f>
        <v/>
      </c>
      <c r="BO26" s="47" t="str">
        <f t="shared" ref="BO26" si="66">IF($C$7&lt;$G26,"",IF(BN26&lt;&gt;"","OK","未入力"))</f>
        <v>未入力</v>
      </c>
      <c r="BP26" s="47" t="str">
        <f t="shared" si="0"/>
        <v>-</v>
      </c>
      <c r="BQ26" s="47" t="str">
        <f t="shared" si="30"/>
        <v>NG</v>
      </c>
    </row>
    <row r="27" spans="7:69">
      <c r="G27" s="52">
        <v>21</v>
      </c>
      <c r="H27" s="42" t="str">
        <f>IF($C$7&lt;$G27,"",IF(入力シート!C30&lt;&gt;"",入力シート!C30,""))</f>
        <v/>
      </c>
      <c r="I27" s="47" t="str">
        <f t="shared" si="1"/>
        <v>未入力</v>
      </c>
      <c r="J27" s="47" t="str">
        <f>IF($C$7&lt;$G27,"",IF(H27="","-",IF(COUNTIF(リスト!$A$3:$A$137,エラー判定シート!H27)=1,"OK","NG")))</f>
        <v>-</v>
      </c>
      <c r="K27" s="42" t="str">
        <f>IF($C$7&lt;$G27,"",IF(入力シート!D30&lt;&gt;"",UPPER(入力シート!D30),""))</f>
        <v/>
      </c>
      <c r="L27" s="47" t="str">
        <f t="shared" si="2"/>
        <v>未入力</v>
      </c>
      <c r="M27" s="47" t="str">
        <f>IF($C$7&lt;$G27,"",IF(L27="未入力","-",IF(COUNTIF(リスト!$B$3:$B$4233,エラー判定シート!K27)&gt;=1,"OK","NG")))</f>
        <v>-</v>
      </c>
      <c r="N27" s="42" t="str">
        <f>IF($C$7&lt;$G27,"",IF(入力シート!E30&lt;&gt;"",入力シート!E30,""))</f>
        <v/>
      </c>
      <c r="O27" s="47" t="str">
        <f t="shared" si="3"/>
        <v>未入力</v>
      </c>
      <c r="P27" s="47" t="str">
        <f>IF($C$7&lt;$G27,"",IF(O27="未入力","-",IF(COUNTIF(リスト!$C$3:$C$43,エラー判定シート!N27)=1,"OK","NG")))</f>
        <v>-</v>
      </c>
      <c r="Q27" s="47" t="str">
        <f>IF(OR($C$7&lt;$G27,AG27&lt;&gt;"OK",AH27&lt;&gt;"OK",AM27&lt;&gt;"OK",AN27&lt;&gt;"OK"),"",IF(O27="未入力","-",IF(OR(AND(AF27&lt;&gt;"軽自動車",AL27="事業用",COUNTIF(ひらがなリスト!$B$3:$B$48,エラー判定シート!N27)=1),AND(AF27&lt;&gt;"軽自動車",AL27="自家用",COUNTIF(ひらがなリスト!$C$3:$C$48,エラー判定シート!N27)=1),AND(AF27="軽自動車",AL27="事業用",COUNTIF(ひらがなリスト!$D$3:$D$48,エラー判定シート!N27)=1),AND(AF27="軽自動車",AL27="自家用",COUNTIF(ひらがなリスト!$E$3:$E$48,エラー判定シート!N27)=1)),"OK","NG")))</f>
        <v/>
      </c>
      <c r="R27" s="42" t="str">
        <f>IF($C$7&lt;$G27,"",IF(入力シート!F30&lt;&gt;"",VALUE(SUBSTITUTE(SUBSTITUTE(入力シート!F30,"-","・"),"・","")),""))</f>
        <v/>
      </c>
      <c r="S27" s="47" t="str">
        <f t="shared" si="4"/>
        <v>未入力</v>
      </c>
      <c r="T27" s="47" t="str">
        <f t="shared" si="5"/>
        <v>-</v>
      </c>
      <c r="U27" s="42" t="str">
        <f t="shared" si="6"/>
        <v/>
      </c>
      <c r="V27" s="47" t="str">
        <f t="shared" si="7"/>
        <v/>
      </c>
      <c r="W27" s="42" t="str">
        <f>IF($C$7&lt;$G27,"",IF(入力シート!G30&lt;&gt;"",入力シート!G30,""))</f>
        <v/>
      </c>
      <c r="X27" s="47" t="str">
        <f t="shared" si="8"/>
        <v>未入力</v>
      </c>
      <c r="Y27" s="47" t="str">
        <f>IF($C$7&lt;$G27,"",IF(X27="未入力","-",IF(COUNTIF(リスト!$D$3:$D$5,エラー判定シート!W27)=1,"OK","NG")))</f>
        <v>-</v>
      </c>
      <c r="Z27" s="42" t="str">
        <f>IF($C$7&lt;$G27,"",IF(入力シート!H30&lt;&gt;"",入力シート!H30,""))</f>
        <v/>
      </c>
      <c r="AA27" s="47" t="str">
        <f t="shared" si="9"/>
        <v>未入力</v>
      </c>
      <c r="AB27" s="47" t="str">
        <f t="shared" si="10"/>
        <v>-</v>
      </c>
      <c r="AC27" s="42" t="str">
        <f>IF($C$7&lt;$G27,"",IF(入力シート!I30&lt;&gt;"",入力シート!I30,""))</f>
        <v/>
      </c>
      <c r="AD27" s="47" t="str">
        <f t="shared" si="11"/>
        <v>未入力</v>
      </c>
      <c r="AE27" s="47" t="str">
        <f t="shared" si="12"/>
        <v>-</v>
      </c>
      <c r="AF27" s="42" t="str">
        <f>IF($C$7&lt;$G27,"",IF(入力シート!J30&lt;&gt;"",入力シート!J30,""))</f>
        <v/>
      </c>
      <c r="AG27" s="47" t="str">
        <f t="shared" si="13"/>
        <v>未入力</v>
      </c>
      <c r="AH27" s="47" t="str">
        <f>IF($C$7&lt;$G27,"",IF(AG27="未入力","-",IF(COUNTIF(リスト!$F$3:$F$6,エラー判定シート!AF27)=1,"OK","NG")))</f>
        <v>-</v>
      </c>
      <c r="AI27" s="34" t="str">
        <f>IF($C$7&lt;$G27,"",IF(入力シート!K30&lt;&gt;"",SUBSTITUTE(入力シート!K30,"特殊","特種"),""))</f>
        <v/>
      </c>
      <c r="AJ27" s="47" t="str">
        <f t="shared" si="14"/>
        <v>未入力</v>
      </c>
      <c r="AK27" s="47" t="str">
        <f t="shared" si="15"/>
        <v>-</v>
      </c>
      <c r="AL27" s="42" t="str">
        <f>IF($C$7&lt;$G27,"",IF(入力シート!L30&lt;&gt;"",入力シート!L30,""))</f>
        <v/>
      </c>
      <c r="AM27" s="47" t="str">
        <f t="shared" si="16"/>
        <v>未入力</v>
      </c>
      <c r="AN27" s="47" t="str">
        <f t="shared" si="17"/>
        <v>-</v>
      </c>
      <c r="AO27" s="39" t="str">
        <f>IF($C$7&lt;$G27,"",IF(入力シート!M30&lt;&gt;"",入力シート!M30,""))</f>
        <v/>
      </c>
      <c r="AP27" s="47" t="str">
        <f t="shared" si="18"/>
        <v>未入力</v>
      </c>
      <c r="AQ27" s="47" t="str">
        <f>IF($C$7&lt;$G27,"",IF(AP27="未入力","-",IF(COUNTIF(リスト!$I$3:$I$52,エラー判定シート!AO27)=1,"OK","BC")))</f>
        <v>-</v>
      </c>
      <c r="AR27" s="39" t="str">
        <f>IF($C$7&lt;$G27,"",IF(入力シート!N30&lt;&gt;"",入力シート!N30,""))</f>
        <v/>
      </c>
      <c r="AS27" s="39" t="str">
        <f>IF($C$7&lt;$G27,"",IF(入力シート!O30&lt;&gt;"",入力シート!O30,""))</f>
        <v/>
      </c>
      <c r="AT27" s="47" t="str">
        <f t="shared" si="19"/>
        <v>未入力</v>
      </c>
      <c r="AU27" s="47" t="str">
        <f t="shared" si="20"/>
        <v>-</v>
      </c>
      <c r="AV27" s="39" t="str">
        <f>IF($C$7&lt;$G27,"",IF(入力シート!P30&lt;&gt;"",入力シート!P30,""))</f>
        <v/>
      </c>
      <c r="AW27" s="47" t="str">
        <f t="shared" si="21"/>
        <v>未入力</v>
      </c>
      <c r="AX27" s="39" t="str">
        <f>IF($C$7&lt;$G27,"",IF(入力シート!Q30&lt;&gt;"",ASC(入力シート!Q30),""))</f>
        <v/>
      </c>
      <c r="AY27" s="47" t="str">
        <f t="shared" si="22"/>
        <v>未入力</v>
      </c>
      <c r="AZ27" s="47" t="str">
        <f t="shared" si="23"/>
        <v>-</v>
      </c>
      <c r="BA27" s="39" t="str">
        <f>IF($C$7&lt;$G27,"",IF(入力シート!R30&lt;&gt;"",ASC(入力シート!R30),""))</f>
        <v/>
      </c>
      <c r="BB27" s="47" t="str">
        <f t="shared" si="24"/>
        <v>未入力</v>
      </c>
      <c r="BC27" s="42" t="str">
        <f>IF($C$7&lt;$G27,"",IF(入力シート!S30&lt;&gt;"",入力シート!S30,""))</f>
        <v/>
      </c>
      <c r="BD27" s="47" t="str">
        <f t="shared" ref="BD27" si="67">IF($C$7&lt;$G27,"",IF(BC27&lt;&gt;"","OK","未入力"))</f>
        <v>未入力</v>
      </c>
      <c r="BE27" s="47" t="str">
        <f>IF($C$7&lt;$G27,"",IF(BD27="未入力","-",IF(COUNTIF(リスト!$J$3:$J$6,BC27)=1,"OK","NG")))</f>
        <v>-</v>
      </c>
      <c r="BF27" s="42" t="str">
        <f>IF($C$7&lt;$G27,"",IF(入力シート!$T$5="✔",反映シート!$C$5,IF(AND(入力シート!$T$5="",入力シート!T30&lt;&gt;""),入力シート!T30,"")))</f>
        <v/>
      </c>
      <c r="BG27" s="42" t="str">
        <f t="shared" si="26"/>
        <v/>
      </c>
      <c r="BH27" s="42" t="str">
        <f t="shared" si="26"/>
        <v/>
      </c>
      <c r="BI27" s="47" t="str">
        <f t="shared" si="27"/>
        <v>未入力</v>
      </c>
      <c r="BJ27" s="42" t="str">
        <f>IF($C$7&lt;$G27,"",IF(入力シート!V30&lt;&gt;"",DBCS(SUBSTITUTE(SUBSTITUTE(入力シート!V30,"　"," ")," ","")),""))</f>
        <v/>
      </c>
      <c r="BK27" s="47" t="str">
        <f t="shared" si="28"/>
        <v>未入力</v>
      </c>
      <c r="BL27" s="42" t="str">
        <f>IF($C$7&lt;$G27,"",IF(入力シート!W30&lt;&gt;"",入力シート!W30,""))</f>
        <v/>
      </c>
      <c r="BM27" s="47" t="str">
        <f t="shared" si="28"/>
        <v>未入力</v>
      </c>
      <c r="BN27" s="42" t="str">
        <f>IF($C$7&lt;$G27,"",IF(入力シート!X30&lt;&gt;"",入力シート!X30,""))</f>
        <v/>
      </c>
      <c r="BO27" s="47" t="str">
        <f t="shared" ref="BO27" si="68">IF($C$7&lt;$G27,"",IF(BN27&lt;&gt;"","OK","未入力"))</f>
        <v>未入力</v>
      </c>
      <c r="BP27" s="47" t="str">
        <f t="shared" si="0"/>
        <v>-</v>
      </c>
      <c r="BQ27" s="47" t="str">
        <f t="shared" si="30"/>
        <v>NG</v>
      </c>
    </row>
    <row r="28" spans="7:69">
      <c r="G28" s="52">
        <v>22</v>
      </c>
      <c r="H28" s="42" t="str">
        <f>IF($C$7&lt;$G28,"",IF(入力シート!C31&lt;&gt;"",入力シート!C31,""))</f>
        <v/>
      </c>
      <c r="I28" s="47" t="str">
        <f t="shared" si="1"/>
        <v>未入力</v>
      </c>
      <c r="J28" s="47" t="str">
        <f>IF($C$7&lt;$G28,"",IF(H28="","-",IF(COUNTIF(リスト!$A$3:$A$137,エラー判定シート!H28)=1,"OK","NG")))</f>
        <v>-</v>
      </c>
      <c r="K28" s="42" t="str">
        <f>IF($C$7&lt;$G28,"",IF(入力シート!D31&lt;&gt;"",UPPER(入力シート!D31),""))</f>
        <v/>
      </c>
      <c r="L28" s="47" t="str">
        <f t="shared" si="2"/>
        <v>未入力</v>
      </c>
      <c r="M28" s="47" t="str">
        <f>IF($C$7&lt;$G28,"",IF(L28="未入力","-",IF(COUNTIF(リスト!$B$3:$B$4233,エラー判定シート!K28)&gt;=1,"OK","NG")))</f>
        <v>-</v>
      </c>
      <c r="N28" s="42" t="str">
        <f>IF($C$7&lt;$G28,"",IF(入力シート!E31&lt;&gt;"",入力シート!E31,""))</f>
        <v/>
      </c>
      <c r="O28" s="47" t="str">
        <f t="shared" si="3"/>
        <v>未入力</v>
      </c>
      <c r="P28" s="47" t="str">
        <f>IF($C$7&lt;$G28,"",IF(O28="未入力","-",IF(COUNTIF(リスト!$C$3:$C$43,エラー判定シート!N28)=1,"OK","NG")))</f>
        <v>-</v>
      </c>
      <c r="Q28" s="47" t="str">
        <f>IF(OR($C$7&lt;$G28,AG28&lt;&gt;"OK",AH28&lt;&gt;"OK",AM28&lt;&gt;"OK",AN28&lt;&gt;"OK"),"",IF(O28="未入力","-",IF(OR(AND(AF28&lt;&gt;"軽自動車",AL28="事業用",COUNTIF(ひらがなリスト!$B$3:$B$48,エラー判定シート!N28)=1),AND(AF28&lt;&gt;"軽自動車",AL28="自家用",COUNTIF(ひらがなリスト!$C$3:$C$48,エラー判定シート!N28)=1),AND(AF28="軽自動車",AL28="事業用",COUNTIF(ひらがなリスト!$D$3:$D$48,エラー判定シート!N28)=1),AND(AF28="軽自動車",AL28="自家用",COUNTIF(ひらがなリスト!$E$3:$E$48,エラー判定シート!N28)=1)),"OK","NG")))</f>
        <v/>
      </c>
      <c r="R28" s="42" t="str">
        <f>IF($C$7&lt;$G28,"",IF(入力シート!F31&lt;&gt;"",VALUE(SUBSTITUTE(SUBSTITUTE(入力シート!F31,"-","・"),"・","")),""))</f>
        <v/>
      </c>
      <c r="S28" s="47" t="str">
        <f t="shared" si="4"/>
        <v>未入力</v>
      </c>
      <c r="T28" s="47" t="str">
        <f t="shared" si="5"/>
        <v>-</v>
      </c>
      <c r="U28" s="42" t="str">
        <f t="shared" si="6"/>
        <v/>
      </c>
      <c r="V28" s="47" t="str">
        <f t="shared" si="7"/>
        <v/>
      </c>
      <c r="W28" s="42" t="str">
        <f>IF($C$7&lt;$G28,"",IF(入力シート!G31&lt;&gt;"",入力シート!G31,""))</f>
        <v/>
      </c>
      <c r="X28" s="47" t="str">
        <f t="shared" si="8"/>
        <v>未入力</v>
      </c>
      <c r="Y28" s="47" t="str">
        <f>IF($C$7&lt;$G28,"",IF(X28="未入力","-",IF(COUNTIF(リスト!$D$3:$D$5,エラー判定シート!W28)=1,"OK","NG")))</f>
        <v>-</v>
      </c>
      <c r="Z28" s="42" t="str">
        <f>IF($C$7&lt;$G28,"",IF(入力シート!H31&lt;&gt;"",入力シート!H31,""))</f>
        <v/>
      </c>
      <c r="AA28" s="47" t="str">
        <f t="shared" si="9"/>
        <v>未入力</v>
      </c>
      <c r="AB28" s="47" t="str">
        <f t="shared" si="10"/>
        <v>-</v>
      </c>
      <c r="AC28" s="42" t="str">
        <f>IF($C$7&lt;$G28,"",IF(入力シート!I31&lt;&gt;"",入力シート!I31,""))</f>
        <v/>
      </c>
      <c r="AD28" s="47" t="str">
        <f t="shared" si="11"/>
        <v>未入力</v>
      </c>
      <c r="AE28" s="47" t="str">
        <f t="shared" si="12"/>
        <v>-</v>
      </c>
      <c r="AF28" s="42" t="str">
        <f>IF($C$7&lt;$G28,"",IF(入力シート!J31&lt;&gt;"",入力シート!J31,""))</f>
        <v/>
      </c>
      <c r="AG28" s="47" t="str">
        <f t="shared" si="13"/>
        <v>未入力</v>
      </c>
      <c r="AH28" s="47" t="str">
        <f>IF($C$7&lt;$G28,"",IF(AG28="未入力","-",IF(COUNTIF(リスト!$F$3:$F$6,エラー判定シート!AF28)=1,"OK","NG")))</f>
        <v>-</v>
      </c>
      <c r="AI28" s="34" t="str">
        <f>IF($C$7&lt;$G28,"",IF(入力シート!K31&lt;&gt;"",SUBSTITUTE(入力シート!K31,"特殊","特種"),""))</f>
        <v/>
      </c>
      <c r="AJ28" s="47" t="str">
        <f t="shared" si="14"/>
        <v>未入力</v>
      </c>
      <c r="AK28" s="47" t="str">
        <f t="shared" si="15"/>
        <v>-</v>
      </c>
      <c r="AL28" s="42" t="str">
        <f>IF($C$7&lt;$G28,"",IF(入力シート!L31&lt;&gt;"",入力シート!L31,""))</f>
        <v/>
      </c>
      <c r="AM28" s="47" t="str">
        <f t="shared" si="16"/>
        <v>未入力</v>
      </c>
      <c r="AN28" s="47" t="str">
        <f t="shared" si="17"/>
        <v>-</v>
      </c>
      <c r="AO28" s="39" t="str">
        <f>IF($C$7&lt;$G28,"",IF(入力シート!M31&lt;&gt;"",入力シート!M31,""))</f>
        <v/>
      </c>
      <c r="AP28" s="47" t="str">
        <f t="shared" si="18"/>
        <v>未入力</v>
      </c>
      <c r="AQ28" s="47" t="str">
        <f>IF($C$7&lt;$G28,"",IF(AP28="未入力","-",IF(COUNTIF(リスト!$I$3:$I$52,エラー判定シート!AO28)=1,"OK","BC")))</f>
        <v>-</v>
      </c>
      <c r="AR28" s="39" t="str">
        <f>IF($C$7&lt;$G28,"",IF(入力シート!N31&lt;&gt;"",入力シート!N31,""))</f>
        <v/>
      </c>
      <c r="AS28" s="39" t="str">
        <f>IF($C$7&lt;$G28,"",IF(入力シート!O31&lt;&gt;"",入力シート!O31,""))</f>
        <v/>
      </c>
      <c r="AT28" s="47" t="str">
        <f t="shared" si="19"/>
        <v>未入力</v>
      </c>
      <c r="AU28" s="47" t="str">
        <f t="shared" si="20"/>
        <v>-</v>
      </c>
      <c r="AV28" s="39" t="str">
        <f>IF($C$7&lt;$G28,"",IF(入力シート!P31&lt;&gt;"",入力シート!P31,""))</f>
        <v/>
      </c>
      <c r="AW28" s="47" t="str">
        <f t="shared" si="21"/>
        <v>未入力</v>
      </c>
      <c r="AX28" s="39" t="str">
        <f>IF($C$7&lt;$G28,"",IF(入力シート!Q31&lt;&gt;"",ASC(入力シート!Q31),""))</f>
        <v/>
      </c>
      <c r="AY28" s="47" t="str">
        <f t="shared" si="22"/>
        <v>未入力</v>
      </c>
      <c r="AZ28" s="47" t="str">
        <f t="shared" si="23"/>
        <v>-</v>
      </c>
      <c r="BA28" s="39" t="str">
        <f>IF($C$7&lt;$G28,"",IF(入力シート!R31&lt;&gt;"",ASC(入力シート!R31),""))</f>
        <v/>
      </c>
      <c r="BB28" s="47" t="str">
        <f t="shared" si="24"/>
        <v>未入力</v>
      </c>
      <c r="BC28" s="42" t="str">
        <f>IF($C$7&lt;$G28,"",IF(入力シート!S31&lt;&gt;"",入力シート!S31,""))</f>
        <v/>
      </c>
      <c r="BD28" s="47" t="str">
        <f t="shared" ref="BD28" si="69">IF($C$7&lt;$G28,"",IF(BC28&lt;&gt;"","OK","未入力"))</f>
        <v>未入力</v>
      </c>
      <c r="BE28" s="47" t="str">
        <f>IF($C$7&lt;$G28,"",IF(BD28="未入力","-",IF(COUNTIF(リスト!$J$3:$J$6,BC28)=1,"OK","NG")))</f>
        <v>-</v>
      </c>
      <c r="BF28" s="42" t="str">
        <f>IF($C$7&lt;$G28,"",IF(入力シート!$T$5="✔",反映シート!$C$5,IF(AND(入力シート!$T$5="",入力シート!T31&lt;&gt;""),入力シート!T31,"")))</f>
        <v/>
      </c>
      <c r="BG28" s="42" t="str">
        <f t="shared" si="26"/>
        <v/>
      </c>
      <c r="BH28" s="42" t="str">
        <f t="shared" si="26"/>
        <v/>
      </c>
      <c r="BI28" s="47" t="str">
        <f t="shared" si="27"/>
        <v>未入力</v>
      </c>
      <c r="BJ28" s="42" t="str">
        <f>IF($C$7&lt;$G28,"",IF(入力シート!V31&lt;&gt;"",DBCS(SUBSTITUTE(SUBSTITUTE(入力シート!V31,"　"," ")," ","")),""))</f>
        <v/>
      </c>
      <c r="BK28" s="47" t="str">
        <f t="shared" si="28"/>
        <v>未入力</v>
      </c>
      <c r="BL28" s="42" t="str">
        <f>IF($C$7&lt;$G28,"",IF(入力シート!W31&lt;&gt;"",入力シート!W31,""))</f>
        <v/>
      </c>
      <c r="BM28" s="47" t="str">
        <f t="shared" si="28"/>
        <v>未入力</v>
      </c>
      <c r="BN28" s="42" t="str">
        <f>IF($C$7&lt;$G28,"",IF(入力シート!X31&lt;&gt;"",入力シート!X31,""))</f>
        <v/>
      </c>
      <c r="BO28" s="47" t="str">
        <f t="shared" ref="BO28" si="70">IF($C$7&lt;$G28,"",IF(BN28&lt;&gt;"","OK","未入力"))</f>
        <v>未入力</v>
      </c>
      <c r="BP28" s="47" t="str">
        <f t="shared" si="0"/>
        <v>-</v>
      </c>
      <c r="BQ28" s="47" t="str">
        <f t="shared" si="30"/>
        <v>NG</v>
      </c>
    </row>
    <row r="29" spans="7:69">
      <c r="G29" s="52">
        <v>23</v>
      </c>
      <c r="H29" s="42" t="str">
        <f>IF($C$7&lt;$G29,"",IF(入力シート!C32&lt;&gt;"",入力シート!C32,""))</f>
        <v/>
      </c>
      <c r="I29" s="47" t="str">
        <f t="shared" si="1"/>
        <v>未入力</v>
      </c>
      <c r="J29" s="47" t="str">
        <f>IF($C$7&lt;$G29,"",IF(H29="","-",IF(COUNTIF(リスト!$A$3:$A$137,エラー判定シート!H29)=1,"OK","NG")))</f>
        <v>-</v>
      </c>
      <c r="K29" s="42" t="str">
        <f>IF($C$7&lt;$G29,"",IF(入力シート!D32&lt;&gt;"",UPPER(入力シート!D32),""))</f>
        <v/>
      </c>
      <c r="L29" s="47" t="str">
        <f t="shared" si="2"/>
        <v>未入力</v>
      </c>
      <c r="M29" s="47" t="str">
        <f>IF($C$7&lt;$G29,"",IF(L29="未入力","-",IF(COUNTIF(リスト!$B$3:$B$4233,エラー判定シート!K29)&gt;=1,"OK","NG")))</f>
        <v>-</v>
      </c>
      <c r="N29" s="42" t="str">
        <f>IF($C$7&lt;$G29,"",IF(入力シート!E32&lt;&gt;"",入力シート!E32,""))</f>
        <v/>
      </c>
      <c r="O29" s="47" t="str">
        <f t="shared" si="3"/>
        <v>未入力</v>
      </c>
      <c r="P29" s="47" t="str">
        <f>IF($C$7&lt;$G29,"",IF(O29="未入力","-",IF(COUNTIF(リスト!$C$3:$C$43,エラー判定シート!N29)=1,"OK","NG")))</f>
        <v>-</v>
      </c>
      <c r="Q29" s="47" t="str">
        <f>IF(OR($C$7&lt;$G29,AG29&lt;&gt;"OK",AH29&lt;&gt;"OK",AM29&lt;&gt;"OK",AN29&lt;&gt;"OK"),"",IF(O29="未入力","-",IF(OR(AND(AF29&lt;&gt;"軽自動車",AL29="事業用",COUNTIF(ひらがなリスト!$B$3:$B$48,エラー判定シート!N29)=1),AND(AF29&lt;&gt;"軽自動車",AL29="自家用",COUNTIF(ひらがなリスト!$C$3:$C$48,エラー判定シート!N29)=1),AND(AF29="軽自動車",AL29="事業用",COUNTIF(ひらがなリスト!$D$3:$D$48,エラー判定シート!N29)=1),AND(AF29="軽自動車",AL29="自家用",COUNTIF(ひらがなリスト!$E$3:$E$48,エラー判定シート!N29)=1)),"OK","NG")))</f>
        <v/>
      </c>
      <c r="R29" s="42" t="str">
        <f>IF($C$7&lt;$G29,"",IF(入力シート!F32&lt;&gt;"",VALUE(SUBSTITUTE(SUBSTITUTE(入力シート!F32,"-","・"),"・","")),""))</f>
        <v/>
      </c>
      <c r="S29" s="47" t="str">
        <f t="shared" si="4"/>
        <v>未入力</v>
      </c>
      <c r="T29" s="47" t="str">
        <f t="shared" si="5"/>
        <v>-</v>
      </c>
      <c r="U29" s="42" t="str">
        <f t="shared" si="6"/>
        <v/>
      </c>
      <c r="V29" s="47" t="str">
        <f t="shared" si="7"/>
        <v/>
      </c>
      <c r="W29" s="42" t="str">
        <f>IF($C$7&lt;$G29,"",IF(入力シート!G32&lt;&gt;"",入力シート!G32,""))</f>
        <v/>
      </c>
      <c r="X29" s="47" t="str">
        <f t="shared" si="8"/>
        <v>未入力</v>
      </c>
      <c r="Y29" s="47" t="str">
        <f>IF($C$7&lt;$G29,"",IF(X29="未入力","-",IF(COUNTIF(リスト!$D$3:$D$5,エラー判定シート!W29)=1,"OK","NG")))</f>
        <v>-</v>
      </c>
      <c r="Z29" s="42" t="str">
        <f>IF($C$7&lt;$G29,"",IF(入力シート!H32&lt;&gt;"",入力シート!H32,""))</f>
        <v/>
      </c>
      <c r="AA29" s="47" t="str">
        <f t="shared" si="9"/>
        <v>未入力</v>
      </c>
      <c r="AB29" s="47" t="str">
        <f t="shared" si="10"/>
        <v>-</v>
      </c>
      <c r="AC29" s="42" t="str">
        <f>IF($C$7&lt;$G29,"",IF(入力シート!I32&lt;&gt;"",入力シート!I32,""))</f>
        <v/>
      </c>
      <c r="AD29" s="47" t="str">
        <f t="shared" si="11"/>
        <v>未入力</v>
      </c>
      <c r="AE29" s="47" t="str">
        <f t="shared" si="12"/>
        <v>-</v>
      </c>
      <c r="AF29" s="42" t="str">
        <f>IF($C$7&lt;$G29,"",IF(入力シート!J32&lt;&gt;"",入力シート!J32,""))</f>
        <v/>
      </c>
      <c r="AG29" s="47" t="str">
        <f t="shared" si="13"/>
        <v>未入力</v>
      </c>
      <c r="AH29" s="47" t="str">
        <f>IF($C$7&lt;$G29,"",IF(AG29="未入力","-",IF(COUNTIF(リスト!$F$3:$F$6,エラー判定シート!AF29)=1,"OK","NG")))</f>
        <v>-</v>
      </c>
      <c r="AI29" s="34" t="str">
        <f>IF($C$7&lt;$G29,"",IF(入力シート!K32&lt;&gt;"",SUBSTITUTE(入力シート!K32,"特殊","特種"),""))</f>
        <v/>
      </c>
      <c r="AJ29" s="47" t="str">
        <f t="shared" si="14"/>
        <v>未入力</v>
      </c>
      <c r="AK29" s="47" t="str">
        <f t="shared" si="15"/>
        <v>-</v>
      </c>
      <c r="AL29" s="42" t="str">
        <f>IF($C$7&lt;$G29,"",IF(入力シート!L32&lt;&gt;"",入力シート!L32,""))</f>
        <v/>
      </c>
      <c r="AM29" s="47" t="str">
        <f t="shared" si="16"/>
        <v>未入力</v>
      </c>
      <c r="AN29" s="47" t="str">
        <f t="shared" si="17"/>
        <v>-</v>
      </c>
      <c r="AO29" s="39" t="str">
        <f>IF($C$7&lt;$G29,"",IF(入力シート!M32&lt;&gt;"",入力シート!M32,""))</f>
        <v/>
      </c>
      <c r="AP29" s="47" t="str">
        <f t="shared" si="18"/>
        <v>未入力</v>
      </c>
      <c r="AQ29" s="47" t="str">
        <f>IF($C$7&lt;$G29,"",IF(AP29="未入力","-",IF(COUNTIF(リスト!$I$3:$I$52,エラー判定シート!AO29)=1,"OK","BC")))</f>
        <v>-</v>
      </c>
      <c r="AR29" s="39" t="str">
        <f>IF($C$7&lt;$G29,"",IF(入力シート!N32&lt;&gt;"",入力シート!N32,""))</f>
        <v/>
      </c>
      <c r="AS29" s="39" t="str">
        <f>IF($C$7&lt;$G29,"",IF(入力シート!O32&lt;&gt;"",入力シート!O32,""))</f>
        <v/>
      </c>
      <c r="AT29" s="47" t="str">
        <f t="shared" si="19"/>
        <v>未入力</v>
      </c>
      <c r="AU29" s="47" t="str">
        <f t="shared" si="20"/>
        <v>-</v>
      </c>
      <c r="AV29" s="39" t="str">
        <f>IF($C$7&lt;$G29,"",IF(入力シート!P32&lt;&gt;"",入力シート!P32,""))</f>
        <v/>
      </c>
      <c r="AW29" s="47" t="str">
        <f t="shared" si="21"/>
        <v>未入力</v>
      </c>
      <c r="AX29" s="39" t="str">
        <f>IF($C$7&lt;$G29,"",IF(入力シート!Q32&lt;&gt;"",ASC(入力シート!Q32),""))</f>
        <v/>
      </c>
      <c r="AY29" s="47" t="str">
        <f t="shared" si="22"/>
        <v>未入力</v>
      </c>
      <c r="AZ29" s="47" t="str">
        <f t="shared" si="23"/>
        <v>-</v>
      </c>
      <c r="BA29" s="39" t="str">
        <f>IF($C$7&lt;$G29,"",IF(入力シート!R32&lt;&gt;"",ASC(入力シート!R32),""))</f>
        <v/>
      </c>
      <c r="BB29" s="47" t="str">
        <f t="shared" si="24"/>
        <v>未入力</v>
      </c>
      <c r="BC29" s="42" t="str">
        <f>IF($C$7&lt;$G29,"",IF(入力シート!S32&lt;&gt;"",入力シート!S32,""))</f>
        <v/>
      </c>
      <c r="BD29" s="47" t="str">
        <f t="shared" ref="BD29" si="71">IF($C$7&lt;$G29,"",IF(BC29&lt;&gt;"","OK","未入力"))</f>
        <v>未入力</v>
      </c>
      <c r="BE29" s="47" t="str">
        <f>IF($C$7&lt;$G29,"",IF(BD29="未入力","-",IF(COUNTIF(リスト!$J$3:$J$6,BC29)=1,"OK","NG")))</f>
        <v>-</v>
      </c>
      <c r="BF29" s="42" t="str">
        <f>IF($C$7&lt;$G29,"",IF(入力シート!$T$5="✔",反映シート!$C$5,IF(AND(入力シート!$T$5="",入力シート!T32&lt;&gt;""),入力シート!T32,"")))</f>
        <v/>
      </c>
      <c r="BG29" s="42" t="str">
        <f t="shared" si="26"/>
        <v/>
      </c>
      <c r="BH29" s="42" t="str">
        <f t="shared" si="26"/>
        <v/>
      </c>
      <c r="BI29" s="47" t="str">
        <f t="shared" si="27"/>
        <v>未入力</v>
      </c>
      <c r="BJ29" s="42" t="str">
        <f>IF($C$7&lt;$G29,"",IF(入力シート!V32&lt;&gt;"",DBCS(SUBSTITUTE(SUBSTITUTE(入力シート!V32,"　"," ")," ","")),""))</f>
        <v/>
      </c>
      <c r="BK29" s="47" t="str">
        <f t="shared" si="28"/>
        <v>未入力</v>
      </c>
      <c r="BL29" s="42" t="str">
        <f>IF($C$7&lt;$G29,"",IF(入力シート!W32&lt;&gt;"",入力シート!W32,""))</f>
        <v/>
      </c>
      <c r="BM29" s="47" t="str">
        <f t="shared" si="28"/>
        <v>未入力</v>
      </c>
      <c r="BN29" s="42" t="str">
        <f>IF($C$7&lt;$G29,"",IF(入力シート!X32&lt;&gt;"",入力シート!X32,""))</f>
        <v/>
      </c>
      <c r="BO29" s="47" t="str">
        <f t="shared" ref="BO29" si="72">IF($C$7&lt;$G29,"",IF(BN29&lt;&gt;"","OK","未入力"))</f>
        <v>未入力</v>
      </c>
      <c r="BP29" s="47" t="str">
        <f t="shared" si="0"/>
        <v>-</v>
      </c>
      <c r="BQ29" s="47" t="str">
        <f t="shared" si="30"/>
        <v>NG</v>
      </c>
    </row>
    <row r="30" spans="7:69">
      <c r="G30" s="52">
        <v>24</v>
      </c>
      <c r="H30" s="42" t="str">
        <f>IF($C$7&lt;$G30,"",IF(入力シート!C33&lt;&gt;"",入力シート!C33,""))</f>
        <v/>
      </c>
      <c r="I30" s="47" t="str">
        <f t="shared" si="1"/>
        <v>未入力</v>
      </c>
      <c r="J30" s="47" t="str">
        <f>IF($C$7&lt;$G30,"",IF(H30="","-",IF(COUNTIF(リスト!$A$3:$A$137,エラー判定シート!H30)=1,"OK","NG")))</f>
        <v>-</v>
      </c>
      <c r="K30" s="42" t="str">
        <f>IF($C$7&lt;$G30,"",IF(入力シート!D33&lt;&gt;"",UPPER(入力シート!D33),""))</f>
        <v/>
      </c>
      <c r="L30" s="47" t="str">
        <f t="shared" si="2"/>
        <v>未入力</v>
      </c>
      <c r="M30" s="47" t="str">
        <f>IF($C$7&lt;$G30,"",IF(L30="未入力","-",IF(COUNTIF(リスト!$B$3:$B$4233,エラー判定シート!K30)&gt;=1,"OK","NG")))</f>
        <v>-</v>
      </c>
      <c r="N30" s="42" t="str">
        <f>IF($C$7&lt;$G30,"",IF(入力シート!E33&lt;&gt;"",入力シート!E33,""))</f>
        <v/>
      </c>
      <c r="O30" s="47" t="str">
        <f t="shared" si="3"/>
        <v>未入力</v>
      </c>
      <c r="P30" s="47" t="str">
        <f>IF($C$7&lt;$G30,"",IF(O30="未入力","-",IF(COUNTIF(リスト!$C$3:$C$43,エラー判定シート!N30)=1,"OK","NG")))</f>
        <v>-</v>
      </c>
      <c r="Q30" s="47" t="str">
        <f>IF(OR($C$7&lt;$G30,AG30&lt;&gt;"OK",AH30&lt;&gt;"OK",AM30&lt;&gt;"OK",AN30&lt;&gt;"OK"),"",IF(O30="未入力","-",IF(OR(AND(AF30&lt;&gt;"軽自動車",AL30="事業用",COUNTIF(ひらがなリスト!$B$3:$B$48,エラー判定シート!N30)=1),AND(AF30&lt;&gt;"軽自動車",AL30="自家用",COUNTIF(ひらがなリスト!$C$3:$C$48,エラー判定シート!N30)=1),AND(AF30="軽自動車",AL30="事業用",COUNTIF(ひらがなリスト!$D$3:$D$48,エラー判定シート!N30)=1),AND(AF30="軽自動車",AL30="自家用",COUNTIF(ひらがなリスト!$E$3:$E$48,エラー判定シート!N30)=1)),"OK","NG")))</f>
        <v/>
      </c>
      <c r="R30" s="42" t="str">
        <f>IF($C$7&lt;$G30,"",IF(入力シート!F33&lt;&gt;"",VALUE(SUBSTITUTE(SUBSTITUTE(入力シート!F33,"-","・"),"・","")),""))</f>
        <v/>
      </c>
      <c r="S30" s="47" t="str">
        <f t="shared" si="4"/>
        <v>未入力</v>
      </c>
      <c r="T30" s="47" t="str">
        <f t="shared" si="5"/>
        <v>-</v>
      </c>
      <c r="U30" s="42" t="str">
        <f t="shared" si="6"/>
        <v/>
      </c>
      <c r="V30" s="47" t="str">
        <f t="shared" si="7"/>
        <v/>
      </c>
      <c r="W30" s="42" t="str">
        <f>IF($C$7&lt;$G30,"",IF(入力シート!G33&lt;&gt;"",入力シート!G33,""))</f>
        <v/>
      </c>
      <c r="X30" s="47" t="str">
        <f t="shared" si="8"/>
        <v>未入力</v>
      </c>
      <c r="Y30" s="47" t="str">
        <f>IF($C$7&lt;$G30,"",IF(X30="未入力","-",IF(COUNTIF(リスト!$D$3:$D$5,エラー判定シート!W30)=1,"OK","NG")))</f>
        <v>-</v>
      </c>
      <c r="Z30" s="42" t="str">
        <f>IF($C$7&lt;$G30,"",IF(入力シート!H33&lt;&gt;"",入力シート!H33,""))</f>
        <v/>
      </c>
      <c r="AA30" s="47" t="str">
        <f t="shared" si="9"/>
        <v>未入力</v>
      </c>
      <c r="AB30" s="47" t="str">
        <f t="shared" si="10"/>
        <v>-</v>
      </c>
      <c r="AC30" s="42" t="str">
        <f>IF($C$7&lt;$G30,"",IF(入力シート!I33&lt;&gt;"",入力シート!I33,""))</f>
        <v/>
      </c>
      <c r="AD30" s="47" t="str">
        <f t="shared" si="11"/>
        <v>未入力</v>
      </c>
      <c r="AE30" s="47" t="str">
        <f t="shared" si="12"/>
        <v>-</v>
      </c>
      <c r="AF30" s="42" t="str">
        <f>IF($C$7&lt;$G30,"",IF(入力シート!J33&lt;&gt;"",入力シート!J33,""))</f>
        <v/>
      </c>
      <c r="AG30" s="47" t="str">
        <f t="shared" si="13"/>
        <v>未入力</v>
      </c>
      <c r="AH30" s="47" t="str">
        <f>IF($C$7&lt;$G30,"",IF(AG30="未入力","-",IF(COUNTIF(リスト!$F$3:$F$6,エラー判定シート!AF30)=1,"OK","NG")))</f>
        <v>-</v>
      </c>
      <c r="AI30" s="34" t="str">
        <f>IF($C$7&lt;$G30,"",IF(入力シート!K33&lt;&gt;"",SUBSTITUTE(入力シート!K33,"特殊","特種"),""))</f>
        <v/>
      </c>
      <c r="AJ30" s="47" t="str">
        <f t="shared" si="14"/>
        <v>未入力</v>
      </c>
      <c r="AK30" s="47" t="str">
        <f t="shared" si="15"/>
        <v>-</v>
      </c>
      <c r="AL30" s="42" t="str">
        <f>IF($C$7&lt;$G30,"",IF(入力シート!L33&lt;&gt;"",入力シート!L33,""))</f>
        <v/>
      </c>
      <c r="AM30" s="47" t="str">
        <f t="shared" si="16"/>
        <v>未入力</v>
      </c>
      <c r="AN30" s="47" t="str">
        <f t="shared" si="17"/>
        <v>-</v>
      </c>
      <c r="AO30" s="39" t="str">
        <f>IF($C$7&lt;$G30,"",IF(入力シート!M33&lt;&gt;"",入力シート!M33,""))</f>
        <v/>
      </c>
      <c r="AP30" s="47" t="str">
        <f t="shared" si="18"/>
        <v>未入力</v>
      </c>
      <c r="AQ30" s="47" t="str">
        <f>IF($C$7&lt;$G30,"",IF(AP30="未入力","-",IF(COUNTIF(リスト!$I$3:$I$52,エラー判定シート!AO30)=1,"OK","BC")))</f>
        <v>-</v>
      </c>
      <c r="AR30" s="39" t="str">
        <f>IF($C$7&lt;$G30,"",IF(入力シート!N33&lt;&gt;"",入力シート!N33,""))</f>
        <v/>
      </c>
      <c r="AS30" s="39" t="str">
        <f>IF($C$7&lt;$G30,"",IF(入力シート!O33&lt;&gt;"",入力シート!O33,""))</f>
        <v/>
      </c>
      <c r="AT30" s="47" t="str">
        <f t="shared" si="19"/>
        <v>未入力</v>
      </c>
      <c r="AU30" s="47" t="str">
        <f t="shared" si="20"/>
        <v>-</v>
      </c>
      <c r="AV30" s="39" t="str">
        <f>IF($C$7&lt;$G30,"",IF(入力シート!P33&lt;&gt;"",入力シート!P33,""))</f>
        <v/>
      </c>
      <c r="AW30" s="47" t="str">
        <f t="shared" si="21"/>
        <v>未入力</v>
      </c>
      <c r="AX30" s="39" t="str">
        <f>IF($C$7&lt;$G30,"",IF(入力シート!Q33&lt;&gt;"",ASC(入力シート!Q33),""))</f>
        <v/>
      </c>
      <c r="AY30" s="47" t="str">
        <f t="shared" si="22"/>
        <v>未入力</v>
      </c>
      <c r="AZ30" s="47" t="str">
        <f t="shared" si="23"/>
        <v>-</v>
      </c>
      <c r="BA30" s="39" t="str">
        <f>IF($C$7&lt;$G30,"",IF(入力シート!R33&lt;&gt;"",ASC(入力シート!R33),""))</f>
        <v/>
      </c>
      <c r="BB30" s="47" t="str">
        <f t="shared" si="24"/>
        <v>未入力</v>
      </c>
      <c r="BC30" s="42" t="str">
        <f>IF($C$7&lt;$G30,"",IF(入力シート!S33&lt;&gt;"",入力シート!S33,""))</f>
        <v/>
      </c>
      <c r="BD30" s="47" t="str">
        <f t="shared" ref="BD30" si="73">IF($C$7&lt;$G30,"",IF(BC30&lt;&gt;"","OK","未入力"))</f>
        <v>未入力</v>
      </c>
      <c r="BE30" s="47" t="str">
        <f>IF($C$7&lt;$G30,"",IF(BD30="未入力","-",IF(COUNTIF(リスト!$J$3:$J$6,BC30)=1,"OK","NG")))</f>
        <v>-</v>
      </c>
      <c r="BF30" s="42" t="str">
        <f>IF($C$7&lt;$G30,"",IF(入力シート!$T$5="✔",反映シート!$C$5,IF(AND(入力シート!$T$5="",入力シート!T33&lt;&gt;""),入力シート!T33,"")))</f>
        <v/>
      </c>
      <c r="BG30" s="42" t="str">
        <f t="shared" si="26"/>
        <v/>
      </c>
      <c r="BH30" s="42" t="str">
        <f t="shared" si="26"/>
        <v/>
      </c>
      <c r="BI30" s="47" t="str">
        <f t="shared" si="27"/>
        <v>未入力</v>
      </c>
      <c r="BJ30" s="42" t="str">
        <f>IF($C$7&lt;$G30,"",IF(入力シート!V33&lt;&gt;"",DBCS(SUBSTITUTE(SUBSTITUTE(入力シート!V33,"　"," ")," ","")),""))</f>
        <v/>
      </c>
      <c r="BK30" s="47" t="str">
        <f t="shared" si="28"/>
        <v>未入力</v>
      </c>
      <c r="BL30" s="42" t="str">
        <f>IF($C$7&lt;$G30,"",IF(入力シート!W33&lt;&gt;"",入力シート!W33,""))</f>
        <v/>
      </c>
      <c r="BM30" s="47" t="str">
        <f t="shared" si="28"/>
        <v>未入力</v>
      </c>
      <c r="BN30" s="42" t="str">
        <f>IF($C$7&lt;$G30,"",IF(入力シート!X33&lt;&gt;"",入力シート!X33,""))</f>
        <v/>
      </c>
      <c r="BO30" s="47" t="str">
        <f t="shared" ref="BO30" si="74">IF($C$7&lt;$G30,"",IF(BN30&lt;&gt;"","OK","未入力"))</f>
        <v>未入力</v>
      </c>
      <c r="BP30" s="47" t="str">
        <f t="shared" si="0"/>
        <v>-</v>
      </c>
      <c r="BQ30" s="47" t="str">
        <f t="shared" si="30"/>
        <v>NG</v>
      </c>
    </row>
    <row r="31" spans="7:69">
      <c r="G31" s="52">
        <v>25</v>
      </c>
      <c r="H31" s="42" t="str">
        <f>IF($C$7&lt;$G31,"",IF(入力シート!C34&lt;&gt;"",入力シート!C34,""))</f>
        <v/>
      </c>
      <c r="I31" s="47" t="str">
        <f t="shared" si="1"/>
        <v>未入力</v>
      </c>
      <c r="J31" s="47" t="str">
        <f>IF($C$7&lt;$G31,"",IF(H31="","-",IF(COUNTIF(リスト!$A$3:$A$137,エラー判定シート!H31)=1,"OK","NG")))</f>
        <v>-</v>
      </c>
      <c r="K31" s="42" t="str">
        <f>IF($C$7&lt;$G31,"",IF(入力シート!D34&lt;&gt;"",UPPER(入力シート!D34),""))</f>
        <v/>
      </c>
      <c r="L31" s="47" t="str">
        <f t="shared" si="2"/>
        <v>未入力</v>
      </c>
      <c r="M31" s="47" t="str">
        <f>IF($C$7&lt;$G31,"",IF(L31="未入力","-",IF(COUNTIF(リスト!$B$3:$B$4233,エラー判定シート!K31)&gt;=1,"OK","NG")))</f>
        <v>-</v>
      </c>
      <c r="N31" s="42" t="str">
        <f>IF($C$7&lt;$G31,"",IF(入力シート!E34&lt;&gt;"",入力シート!E34,""))</f>
        <v/>
      </c>
      <c r="O31" s="47" t="str">
        <f t="shared" si="3"/>
        <v>未入力</v>
      </c>
      <c r="P31" s="47" t="str">
        <f>IF($C$7&lt;$G31,"",IF(O31="未入力","-",IF(COUNTIF(リスト!$C$3:$C$43,エラー判定シート!N31)=1,"OK","NG")))</f>
        <v>-</v>
      </c>
      <c r="Q31" s="47" t="str">
        <f>IF(OR($C$7&lt;$G31,AG31&lt;&gt;"OK",AH31&lt;&gt;"OK",AM31&lt;&gt;"OK",AN31&lt;&gt;"OK"),"",IF(O31="未入力","-",IF(OR(AND(AF31&lt;&gt;"軽自動車",AL31="事業用",COUNTIF(ひらがなリスト!$B$3:$B$48,エラー判定シート!N31)=1),AND(AF31&lt;&gt;"軽自動車",AL31="自家用",COUNTIF(ひらがなリスト!$C$3:$C$48,エラー判定シート!N31)=1),AND(AF31="軽自動車",AL31="事業用",COUNTIF(ひらがなリスト!$D$3:$D$48,エラー判定シート!N31)=1),AND(AF31="軽自動車",AL31="自家用",COUNTIF(ひらがなリスト!$E$3:$E$48,エラー判定シート!N31)=1)),"OK","NG")))</f>
        <v/>
      </c>
      <c r="R31" s="42" t="str">
        <f>IF($C$7&lt;$G31,"",IF(入力シート!F34&lt;&gt;"",VALUE(SUBSTITUTE(SUBSTITUTE(入力シート!F34,"-","・"),"・","")),""))</f>
        <v/>
      </c>
      <c r="S31" s="47" t="str">
        <f t="shared" si="4"/>
        <v>未入力</v>
      </c>
      <c r="T31" s="47" t="str">
        <f t="shared" si="5"/>
        <v>-</v>
      </c>
      <c r="U31" s="42" t="str">
        <f t="shared" si="6"/>
        <v/>
      </c>
      <c r="V31" s="47" t="str">
        <f t="shared" si="7"/>
        <v/>
      </c>
      <c r="W31" s="42" t="str">
        <f>IF($C$7&lt;$G31,"",IF(入力シート!G34&lt;&gt;"",入力シート!G34,""))</f>
        <v/>
      </c>
      <c r="X31" s="47" t="str">
        <f t="shared" si="8"/>
        <v>未入力</v>
      </c>
      <c r="Y31" s="47" t="str">
        <f>IF($C$7&lt;$G31,"",IF(X31="未入力","-",IF(COUNTIF(リスト!$D$3:$D$5,エラー判定シート!W31)=1,"OK","NG")))</f>
        <v>-</v>
      </c>
      <c r="Z31" s="42" t="str">
        <f>IF($C$7&lt;$G31,"",IF(入力シート!H34&lt;&gt;"",入力シート!H34,""))</f>
        <v/>
      </c>
      <c r="AA31" s="47" t="str">
        <f t="shared" si="9"/>
        <v>未入力</v>
      </c>
      <c r="AB31" s="47" t="str">
        <f t="shared" si="10"/>
        <v>-</v>
      </c>
      <c r="AC31" s="42" t="str">
        <f>IF($C$7&lt;$G31,"",IF(入力シート!I34&lt;&gt;"",入力シート!I34,""))</f>
        <v/>
      </c>
      <c r="AD31" s="47" t="str">
        <f t="shared" si="11"/>
        <v>未入力</v>
      </c>
      <c r="AE31" s="47" t="str">
        <f t="shared" si="12"/>
        <v>-</v>
      </c>
      <c r="AF31" s="42" t="str">
        <f>IF($C$7&lt;$G31,"",IF(入力シート!J34&lt;&gt;"",入力シート!J34,""))</f>
        <v/>
      </c>
      <c r="AG31" s="47" t="str">
        <f t="shared" si="13"/>
        <v>未入力</v>
      </c>
      <c r="AH31" s="47" t="str">
        <f>IF($C$7&lt;$G31,"",IF(AG31="未入力","-",IF(COUNTIF(リスト!$F$3:$F$6,エラー判定シート!AF31)=1,"OK","NG")))</f>
        <v>-</v>
      </c>
      <c r="AI31" s="34" t="str">
        <f>IF($C$7&lt;$G31,"",IF(入力シート!K34&lt;&gt;"",SUBSTITUTE(入力シート!K34,"特殊","特種"),""))</f>
        <v/>
      </c>
      <c r="AJ31" s="47" t="str">
        <f t="shared" si="14"/>
        <v>未入力</v>
      </c>
      <c r="AK31" s="47" t="str">
        <f t="shared" si="15"/>
        <v>-</v>
      </c>
      <c r="AL31" s="42" t="str">
        <f>IF($C$7&lt;$G31,"",IF(入力シート!L34&lt;&gt;"",入力シート!L34,""))</f>
        <v/>
      </c>
      <c r="AM31" s="47" t="str">
        <f t="shared" si="16"/>
        <v>未入力</v>
      </c>
      <c r="AN31" s="47" t="str">
        <f t="shared" si="17"/>
        <v>-</v>
      </c>
      <c r="AO31" s="39" t="str">
        <f>IF($C$7&lt;$G31,"",IF(入力シート!M34&lt;&gt;"",入力シート!M34,""))</f>
        <v/>
      </c>
      <c r="AP31" s="47" t="str">
        <f t="shared" si="18"/>
        <v>未入力</v>
      </c>
      <c r="AQ31" s="47" t="str">
        <f>IF($C$7&lt;$G31,"",IF(AP31="未入力","-",IF(COUNTIF(リスト!$I$3:$I$52,エラー判定シート!AO31)=1,"OK","BC")))</f>
        <v>-</v>
      </c>
      <c r="AR31" s="39" t="str">
        <f>IF($C$7&lt;$G31,"",IF(入力シート!N34&lt;&gt;"",入力シート!N34,""))</f>
        <v/>
      </c>
      <c r="AS31" s="39" t="str">
        <f>IF($C$7&lt;$G31,"",IF(入力シート!O34&lt;&gt;"",入力シート!O34,""))</f>
        <v/>
      </c>
      <c r="AT31" s="47" t="str">
        <f t="shared" si="19"/>
        <v>未入力</v>
      </c>
      <c r="AU31" s="47" t="str">
        <f t="shared" si="20"/>
        <v>-</v>
      </c>
      <c r="AV31" s="39" t="str">
        <f>IF($C$7&lt;$G31,"",IF(入力シート!P34&lt;&gt;"",入力シート!P34,""))</f>
        <v/>
      </c>
      <c r="AW31" s="47" t="str">
        <f t="shared" si="21"/>
        <v>未入力</v>
      </c>
      <c r="AX31" s="39" t="str">
        <f>IF($C$7&lt;$G31,"",IF(入力シート!Q34&lt;&gt;"",ASC(入力シート!Q34),""))</f>
        <v/>
      </c>
      <c r="AY31" s="47" t="str">
        <f t="shared" si="22"/>
        <v>未入力</v>
      </c>
      <c r="AZ31" s="47" t="str">
        <f t="shared" si="23"/>
        <v>-</v>
      </c>
      <c r="BA31" s="39" t="str">
        <f>IF($C$7&lt;$G31,"",IF(入力シート!R34&lt;&gt;"",ASC(入力シート!R34),""))</f>
        <v/>
      </c>
      <c r="BB31" s="47" t="str">
        <f t="shared" si="24"/>
        <v>未入力</v>
      </c>
      <c r="BC31" s="42" t="str">
        <f>IF($C$7&lt;$G31,"",IF(入力シート!S34&lt;&gt;"",入力シート!S34,""))</f>
        <v/>
      </c>
      <c r="BD31" s="47" t="str">
        <f t="shared" ref="BD31" si="75">IF($C$7&lt;$G31,"",IF(BC31&lt;&gt;"","OK","未入力"))</f>
        <v>未入力</v>
      </c>
      <c r="BE31" s="47" t="str">
        <f>IF($C$7&lt;$G31,"",IF(BD31="未入力","-",IF(COUNTIF(リスト!$J$3:$J$6,BC31)=1,"OK","NG")))</f>
        <v>-</v>
      </c>
      <c r="BF31" s="42" t="str">
        <f>IF($C$7&lt;$G31,"",IF(入力シート!$T$5="✔",反映シート!$C$5,IF(AND(入力シート!$T$5="",入力シート!T34&lt;&gt;""),入力シート!T34,"")))</f>
        <v/>
      </c>
      <c r="BG31" s="42" t="str">
        <f t="shared" si="26"/>
        <v/>
      </c>
      <c r="BH31" s="42" t="str">
        <f t="shared" si="26"/>
        <v/>
      </c>
      <c r="BI31" s="47" t="str">
        <f t="shared" si="27"/>
        <v>未入力</v>
      </c>
      <c r="BJ31" s="42" t="str">
        <f>IF($C$7&lt;$G31,"",IF(入力シート!V34&lt;&gt;"",DBCS(SUBSTITUTE(SUBSTITUTE(入力シート!V34,"　"," ")," ","")),""))</f>
        <v/>
      </c>
      <c r="BK31" s="47" t="str">
        <f t="shared" si="28"/>
        <v>未入力</v>
      </c>
      <c r="BL31" s="42" t="str">
        <f>IF($C$7&lt;$G31,"",IF(入力シート!W34&lt;&gt;"",入力シート!W34,""))</f>
        <v/>
      </c>
      <c r="BM31" s="47" t="str">
        <f t="shared" si="28"/>
        <v>未入力</v>
      </c>
      <c r="BN31" s="42" t="str">
        <f>IF($C$7&lt;$G31,"",IF(入力シート!X34&lt;&gt;"",入力シート!X34,""))</f>
        <v/>
      </c>
      <c r="BO31" s="47" t="str">
        <f t="shared" ref="BO31" si="76">IF($C$7&lt;$G31,"",IF(BN31&lt;&gt;"","OK","未入力"))</f>
        <v>未入力</v>
      </c>
      <c r="BP31" s="47" t="str">
        <f t="shared" si="0"/>
        <v>-</v>
      </c>
      <c r="BQ31" s="47" t="str">
        <f t="shared" si="30"/>
        <v>NG</v>
      </c>
    </row>
    <row r="32" spans="7:69">
      <c r="G32" s="52">
        <v>26</v>
      </c>
      <c r="H32" s="42" t="str">
        <f>IF($C$7&lt;$G32,"",IF(入力シート!C35&lt;&gt;"",入力シート!C35,""))</f>
        <v/>
      </c>
      <c r="I32" s="47" t="str">
        <f t="shared" si="1"/>
        <v>未入力</v>
      </c>
      <c r="J32" s="47" t="str">
        <f>IF($C$7&lt;$G32,"",IF(H32="","-",IF(COUNTIF(リスト!$A$3:$A$137,エラー判定シート!H32)=1,"OK","NG")))</f>
        <v>-</v>
      </c>
      <c r="K32" s="42" t="str">
        <f>IF($C$7&lt;$G32,"",IF(入力シート!D35&lt;&gt;"",UPPER(入力シート!D35),""))</f>
        <v/>
      </c>
      <c r="L32" s="47" t="str">
        <f t="shared" si="2"/>
        <v>未入力</v>
      </c>
      <c r="M32" s="47" t="str">
        <f>IF($C$7&lt;$G32,"",IF(L32="未入力","-",IF(COUNTIF(リスト!$B$3:$B$4233,エラー判定シート!K32)&gt;=1,"OK","NG")))</f>
        <v>-</v>
      </c>
      <c r="N32" s="42" t="str">
        <f>IF($C$7&lt;$G32,"",IF(入力シート!E35&lt;&gt;"",入力シート!E35,""))</f>
        <v/>
      </c>
      <c r="O32" s="47" t="str">
        <f t="shared" si="3"/>
        <v>未入力</v>
      </c>
      <c r="P32" s="47" t="str">
        <f>IF($C$7&lt;$G32,"",IF(O32="未入力","-",IF(COUNTIF(リスト!$C$3:$C$43,エラー判定シート!N32)=1,"OK","NG")))</f>
        <v>-</v>
      </c>
      <c r="Q32" s="47" t="str">
        <f>IF(OR($C$7&lt;$G32,AG32&lt;&gt;"OK",AH32&lt;&gt;"OK",AM32&lt;&gt;"OK",AN32&lt;&gt;"OK"),"",IF(O32="未入力","-",IF(OR(AND(AF32&lt;&gt;"軽自動車",AL32="事業用",COUNTIF(ひらがなリスト!$B$3:$B$48,エラー判定シート!N32)=1),AND(AF32&lt;&gt;"軽自動車",AL32="自家用",COUNTIF(ひらがなリスト!$C$3:$C$48,エラー判定シート!N32)=1),AND(AF32="軽自動車",AL32="事業用",COUNTIF(ひらがなリスト!$D$3:$D$48,エラー判定シート!N32)=1),AND(AF32="軽自動車",AL32="自家用",COUNTIF(ひらがなリスト!$E$3:$E$48,エラー判定シート!N32)=1)),"OK","NG")))</f>
        <v/>
      </c>
      <c r="R32" s="42" t="str">
        <f>IF($C$7&lt;$G32,"",IF(入力シート!F35&lt;&gt;"",VALUE(SUBSTITUTE(SUBSTITUTE(入力シート!F35,"-","・"),"・","")),""))</f>
        <v/>
      </c>
      <c r="S32" s="47" t="str">
        <f t="shared" si="4"/>
        <v>未入力</v>
      </c>
      <c r="T32" s="47" t="str">
        <f t="shared" si="5"/>
        <v>-</v>
      </c>
      <c r="U32" s="42" t="str">
        <f t="shared" si="6"/>
        <v/>
      </c>
      <c r="V32" s="47" t="str">
        <f t="shared" si="7"/>
        <v/>
      </c>
      <c r="W32" s="42" t="str">
        <f>IF($C$7&lt;$G32,"",IF(入力シート!G35&lt;&gt;"",入力シート!G35,""))</f>
        <v/>
      </c>
      <c r="X32" s="47" t="str">
        <f t="shared" si="8"/>
        <v>未入力</v>
      </c>
      <c r="Y32" s="47" t="str">
        <f>IF($C$7&lt;$G32,"",IF(X32="未入力","-",IF(COUNTIF(リスト!$D$3:$D$5,エラー判定シート!W32)=1,"OK","NG")))</f>
        <v>-</v>
      </c>
      <c r="Z32" s="42" t="str">
        <f>IF($C$7&lt;$G32,"",IF(入力シート!H35&lt;&gt;"",入力シート!H35,""))</f>
        <v/>
      </c>
      <c r="AA32" s="47" t="str">
        <f t="shared" si="9"/>
        <v>未入力</v>
      </c>
      <c r="AB32" s="47" t="str">
        <f t="shared" si="10"/>
        <v>-</v>
      </c>
      <c r="AC32" s="42" t="str">
        <f>IF($C$7&lt;$G32,"",IF(入力シート!I35&lt;&gt;"",入力シート!I35,""))</f>
        <v/>
      </c>
      <c r="AD32" s="47" t="str">
        <f t="shared" si="11"/>
        <v>未入力</v>
      </c>
      <c r="AE32" s="47" t="str">
        <f t="shared" si="12"/>
        <v>-</v>
      </c>
      <c r="AF32" s="42" t="str">
        <f>IF($C$7&lt;$G32,"",IF(入力シート!J35&lt;&gt;"",入力シート!J35,""))</f>
        <v/>
      </c>
      <c r="AG32" s="47" t="str">
        <f t="shared" si="13"/>
        <v>未入力</v>
      </c>
      <c r="AH32" s="47" t="str">
        <f>IF($C$7&lt;$G32,"",IF(AG32="未入力","-",IF(COUNTIF(リスト!$F$3:$F$6,エラー判定シート!AF32)=1,"OK","NG")))</f>
        <v>-</v>
      </c>
      <c r="AI32" s="34" t="str">
        <f>IF($C$7&lt;$G32,"",IF(入力シート!K35&lt;&gt;"",SUBSTITUTE(入力シート!K35,"特殊","特種"),""))</f>
        <v/>
      </c>
      <c r="AJ32" s="47" t="str">
        <f t="shared" si="14"/>
        <v>未入力</v>
      </c>
      <c r="AK32" s="47" t="str">
        <f t="shared" si="15"/>
        <v>-</v>
      </c>
      <c r="AL32" s="42" t="str">
        <f>IF($C$7&lt;$G32,"",IF(入力シート!L35&lt;&gt;"",入力シート!L35,""))</f>
        <v/>
      </c>
      <c r="AM32" s="47" t="str">
        <f t="shared" si="16"/>
        <v>未入力</v>
      </c>
      <c r="AN32" s="47" t="str">
        <f t="shared" si="17"/>
        <v>-</v>
      </c>
      <c r="AO32" s="39" t="str">
        <f>IF($C$7&lt;$G32,"",IF(入力シート!M35&lt;&gt;"",入力シート!M35,""))</f>
        <v/>
      </c>
      <c r="AP32" s="47" t="str">
        <f t="shared" si="18"/>
        <v>未入力</v>
      </c>
      <c r="AQ32" s="47" t="str">
        <f>IF($C$7&lt;$G32,"",IF(AP32="未入力","-",IF(COUNTIF(リスト!$I$3:$I$52,エラー判定シート!AO32)=1,"OK","BC")))</f>
        <v>-</v>
      </c>
      <c r="AR32" s="39" t="str">
        <f>IF($C$7&lt;$G32,"",IF(入力シート!N35&lt;&gt;"",入力シート!N35,""))</f>
        <v/>
      </c>
      <c r="AS32" s="39" t="str">
        <f>IF($C$7&lt;$G32,"",IF(入力シート!O35&lt;&gt;"",入力シート!O35,""))</f>
        <v/>
      </c>
      <c r="AT32" s="47" t="str">
        <f t="shared" si="19"/>
        <v>未入力</v>
      </c>
      <c r="AU32" s="47" t="str">
        <f t="shared" si="20"/>
        <v>-</v>
      </c>
      <c r="AV32" s="39" t="str">
        <f>IF($C$7&lt;$G32,"",IF(入力シート!P35&lt;&gt;"",入力シート!P35,""))</f>
        <v/>
      </c>
      <c r="AW32" s="47" t="str">
        <f t="shared" si="21"/>
        <v>未入力</v>
      </c>
      <c r="AX32" s="39" t="str">
        <f>IF($C$7&lt;$G32,"",IF(入力シート!Q35&lt;&gt;"",ASC(入力シート!Q35),""))</f>
        <v/>
      </c>
      <c r="AY32" s="47" t="str">
        <f t="shared" si="22"/>
        <v>未入力</v>
      </c>
      <c r="AZ32" s="47" t="str">
        <f t="shared" si="23"/>
        <v>-</v>
      </c>
      <c r="BA32" s="39" t="str">
        <f>IF($C$7&lt;$G32,"",IF(入力シート!R35&lt;&gt;"",ASC(入力シート!R35),""))</f>
        <v/>
      </c>
      <c r="BB32" s="47" t="str">
        <f t="shared" si="24"/>
        <v>未入力</v>
      </c>
      <c r="BC32" s="42" t="str">
        <f>IF($C$7&lt;$G32,"",IF(入力シート!S35&lt;&gt;"",入力シート!S35,""))</f>
        <v/>
      </c>
      <c r="BD32" s="47" t="str">
        <f t="shared" ref="BD32" si="77">IF($C$7&lt;$G32,"",IF(BC32&lt;&gt;"","OK","未入力"))</f>
        <v>未入力</v>
      </c>
      <c r="BE32" s="47" t="str">
        <f>IF($C$7&lt;$G32,"",IF(BD32="未入力","-",IF(COUNTIF(リスト!$J$3:$J$6,BC32)=1,"OK","NG")))</f>
        <v>-</v>
      </c>
      <c r="BF32" s="42" t="str">
        <f>IF($C$7&lt;$G32,"",IF(入力シート!$T$5="✔",反映シート!$C$5,IF(AND(入力シート!$T$5="",入力シート!T35&lt;&gt;""),入力シート!T35,"")))</f>
        <v/>
      </c>
      <c r="BG32" s="42" t="str">
        <f t="shared" si="26"/>
        <v/>
      </c>
      <c r="BH32" s="42" t="str">
        <f t="shared" si="26"/>
        <v/>
      </c>
      <c r="BI32" s="47" t="str">
        <f t="shared" si="27"/>
        <v>未入力</v>
      </c>
      <c r="BJ32" s="42" t="str">
        <f>IF($C$7&lt;$G32,"",IF(入力シート!V35&lt;&gt;"",DBCS(SUBSTITUTE(SUBSTITUTE(入力シート!V35,"　"," ")," ","")),""))</f>
        <v/>
      </c>
      <c r="BK32" s="47" t="str">
        <f t="shared" si="28"/>
        <v>未入力</v>
      </c>
      <c r="BL32" s="42" t="str">
        <f>IF($C$7&lt;$G32,"",IF(入力シート!W35&lt;&gt;"",入力シート!W35,""))</f>
        <v/>
      </c>
      <c r="BM32" s="47" t="str">
        <f t="shared" si="28"/>
        <v>未入力</v>
      </c>
      <c r="BN32" s="42" t="str">
        <f>IF($C$7&lt;$G32,"",IF(入力シート!X35&lt;&gt;"",入力シート!X35,""))</f>
        <v/>
      </c>
      <c r="BO32" s="47" t="str">
        <f t="shared" ref="BO32" si="78">IF($C$7&lt;$G32,"",IF(BN32&lt;&gt;"","OK","未入力"))</f>
        <v>未入力</v>
      </c>
      <c r="BP32" s="47" t="str">
        <f t="shared" si="0"/>
        <v>-</v>
      </c>
      <c r="BQ32" s="47" t="str">
        <f t="shared" si="30"/>
        <v>NG</v>
      </c>
    </row>
    <row r="33" spans="7:69">
      <c r="G33" s="52">
        <v>27</v>
      </c>
      <c r="H33" s="42" t="str">
        <f>IF($C$7&lt;$G33,"",IF(入力シート!C36&lt;&gt;"",入力シート!C36,""))</f>
        <v/>
      </c>
      <c r="I33" s="47" t="str">
        <f t="shared" si="1"/>
        <v>未入力</v>
      </c>
      <c r="J33" s="47" t="str">
        <f>IF($C$7&lt;$G33,"",IF(H33="","-",IF(COUNTIF(リスト!$A$3:$A$137,エラー判定シート!H33)=1,"OK","NG")))</f>
        <v>-</v>
      </c>
      <c r="K33" s="42" t="str">
        <f>IF($C$7&lt;$G33,"",IF(入力シート!D36&lt;&gt;"",UPPER(入力シート!D36),""))</f>
        <v/>
      </c>
      <c r="L33" s="47" t="str">
        <f t="shared" si="2"/>
        <v>未入力</v>
      </c>
      <c r="M33" s="47" t="str">
        <f>IF($C$7&lt;$G33,"",IF(L33="未入力","-",IF(COUNTIF(リスト!$B$3:$B$4233,エラー判定シート!K33)&gt;=1,"OK","NG")))</f>
        <v>-</v>
      </c>
      <c r="N33" s="42" t="str">
        <f>IF($C$7&lt;$G33,"",IF(入力シート!E36&lt;&gt;"",入力シート!E36,""))</f>
        <v/>
      </c>
      <c r="O33" s="47" t="str">
        <f t="shared" si="3"/>
        <v>未入力</v>
      </c>
      <c r="P33" s="47" t="str">
        <f>IF($C$7&lt;$G33,"",IF(O33="未入力","-",IF(COUNTIF(リスト!$C$3:$C$43,エラー判定シート!N33)=1,"OK","NG")))</f>
        <v>-</v>
      </c>
      <c r="Q33" s="47" t="str">
        <f>IF(OR($C$7&lt;$G33,AG33&lt;&gt;"OK",AH33&lt;&gt;"OK",AM33&lt;&gt;"OK",AN33&lt;&gt;"OK"),"",IF(O33="未入力","-",IF(OR(AND(AF33&lt;&gt;"軽自動車",AL33="事業用",COUNTIF(ひらがなリスト!$B$3:$B$48,エラー判定シート!N33)=1),AND(AF33&lt;&gt;"軽自動車",AL33="自家用",COUNTIF(ひらがなリスト!$C$3:$C$48,エラー判定シート!N33)=1),AND(AF33="軽自動車",AL33="事業用",COUNTIF(ひらがなリスト!$D$3:$D$48,エラー判定シート!N33)=1),AND(AF33="軽自動車",AL33="自家用",COUNTIF(ひらがなリスト!$E$3:$E$48,エラー判定シート!N33)=1)),"OK","NG")))</f>
        <v/>
      </c>
      <c r="R33" s="42" t="str">
        <f>IF($C$7&lt;$G33,"",IF(入力シート!F36&lt;&gt;"",VALUE(SUBSTITUTE(SUBSTITUTE(入力シート!F36,"-","・"),"・","")),""))</f>
        <v/>
      </c>
      <c r="S33" s="47" t="str">
        <f t="shared" si="4"/>
        <v>未入力</v>
      </c>
      <c r="T33" s="47" t="str">
        <f t="shared" si="5"/>
        <v>-</v>
      </c>
      <c r="U33" s="42" t="str">
        <f t="shared" si="6"/>
        <v/>
      </c>
      <c r="V33" s="47" t="str">
        <f t="shared" si="7"/>
        <v/>
      </c>
      <c r="W33" s="42" t="str">
        <f>IF($C$7&lt;$G33,"",IF(入力シート!G36&lt;&gt;"",入力シート!G36,""))</f>
        <v/>
      </c>
      <c r="X33" s="47" t="str">
        <f t="shared" si="8"/>
        <v>未入力</v>
      </c>
      <c r="Y33" s="47" t="str">
        <f>IF($C$7&lt;$G33,"",IF(X33="未入力","-",IF(COUNTIF(リスト!$D$3:$D$5,エラー判定シート!W33)=1,"OK","NG")))</f>
        <v>-</v>
      </c>
      <c r="Z33" s="42" t="str">
        <f>IF($C$7&lt;$G33,"",IF(入力シート!H36&lt;&gt;"",入力シート!H36,""))</f>
        <v/>
      </c>
      <c r="AA33" s="47" t="str">
        <f t="shared" si="9"/>
        <v>未入力</v>
      </c>
      <c r="AB33" s="47" t="str">
        <f t="shared" si="10"/>
        <v>-</v>
      </c>
      <c r="AC33" s="42" t="str">
        <f>IF($C$7&lt;$G33,"",IF(入力シート!I36&lt;&gt;"",入力シート!I36,""))</f>
        <v/>
      </c>
      <c r="AD33" s="47" t="str">
        <f t="shared" si="11"/>
        <v>未入力</v>
      </c>
      <c r="AE33" s="47" t="str">
        <f t="shared" si="12"/>
        <v>-</v>
      </c>
      <c r="AF33" s="42" t="str">
        <f>IF($C$7&lt;$G33,"",IF(入力シート!J36&lt;&gt;"",入力シート!J36,""))</f>
        <v/>
      </c>
      <c r="AG33" s="47" t="str">
        <f t="shared" si="13"/>
        <v>未入力</v>
      </c>
      <c r="AH33" s="47" t="str">
        <f>IF($C$7&lt;$G33,"",IF(AG33="未入力","-",IF(COUNTIF(リスト!$F$3:$F$6,エラー判定シート!AF33)=1,"OK","NG")))</f>
        <v>-</v>
      </c>
      <c r="AI33" s="34" t="str">
        <f>IF($C$7&lt;$G33,"",IF(入力シート!K36&lt;&gt;"",SUBSTITUTE(入力シート!K36,"特殊","特種"),""))</f>
        <v/>
      </c>
      <c r="AJ33" s="47" t="str">
        <f t="shared" si="14"/>
        <v>未入力</v>
      </c>
      <c r="AK33" s="47" t="str">
        <f t="shared" si="15"/>
        <v>-</v>
      </c>
      <c r="AL33" s="42" t="str">
        <f>IF($C$7&lt;$G33,"",IF(入力シート!L36&lt;&gt;"",入力シート!L36,""))</f>
        <v/>
      </c>
      <c r="AM33" s="47" t="str">
        <f t="shared" si="16"/>
        <v>未入力</v>
      </c>
      <c r="AN33" s="47" t="str">
        <f t="shared" si="17"/>
        <v>-</v>
      </c>
      <c r="AO33" s="39" t="str">
        <f>IF($C$7&lt;$G33,"",IF(入力シート!M36&lt;&gt;"",入力シート!M36,""))</f>
        <v/>
      </c>
      <c r="AP33" s="47" t="str">
        <f t="shared" si="18"/>
        <v>未入力</v>
      </c>
      <c r="AQ33" s="47" t="str">
        <f>IF($C$7&lt;$G33,"",IF(AP33="未入力","-",IF(COUNTIF(リスト!$I$3:$I$52,エラー判定シート!AO33)=1,"OK","BC")))</f>
        <v>-</v>
      </c>
      <c r="AR33" s="39" t="str">
        <f>IF($C$7&lt;$G33,"",IF(入力シート!N36&lt;&gt;"",入力シート!N36,""))</f>
        <v/>
      </c>
      <c r="AS33" s="39" t="str">
        <f>IF($C$7&lt;$G33,"",IF(入力シート!O36&lt;&gt;"",入力シート!O36,""))</f>
        <v/>
      </c>
      <c r="AT33" s="47" t="str">
        <f t="shared" si="19"/>
        <v>未入力</v>
      </c>
      <c r="AU33" s="47" t="str">
        <f t="shared" si="20"/>
        <v>-</v>
      </c>
      <c r="AV33" s="39" t="str">
        <f>IF($C$7&lt;$G33,"",IF(入力シート!P36&lt;&gt;"",入力シート!P36,""))</f>
        <v/>
      </c>
      <c r="AW33" s="47" t="str">
        <f t="shared" si="21"/>
        <v>未入力</v>
      </c>
      <c r="AX33" s="39" t="str">
        <f>IF($C$7&lt;$G33,"",IF(入力シート!Q36&lt;&gt;"",ASC(入力シート!Q36),""))</f>
        <v/>
      </c>
      <c r="AY33" s="47" t="str">
        <f t="shared" si="22"/>
        <v>未入力</v>
      </c>
      <c r="AZ33" s="47" t="str">
        <f t="shared" si="23"/>
        <v>-</v>
      </c>
      <c r="BA33" s="39" t="str">
        <f>IF($C$7&lt;$G33,"",IF(入力シート!R36&lt;&gt;"",ASC(入力シート!R36),""))</f>
        <v/>
      </c>
      <c r="BB33" s="47" t="str">
        <f t="shared" si="24"/>
        <v>未入力</v>
      </c>
      <c r="BC33" s="42" t="str">
        <f>IF($C$7&lt;$G33,"",IF(入力シート!S36&lt;&gt;"",入力シート!S36,""))</f>
        <v/>
      </c>
      <c r="BD33" s="47" t="str">
        <f t="shared" ref="BD33" si="79">IF($C$7&lt;$G33,"",IF(BC33&lt;&gt;"","OK","未入力"))</f>
        <v>未入力</v>
      </c>
      <c r="BE33" s="47" t="str">
        <f>IF($C$7&lt;$G33,"",IF(BD33="未入力","-",IF(COUNTIF(リスト!$J$3:$J$6,BC33)=1,"OK","NG")))</f>
        <v>-</v>
      </c>
      <c r="BF33" s="42" t="str">
        <f>IF($C$7&lt;$G33,"",IF(入力シート!$T$5="✔",反映シート!$C$5,IF(AND(入力シート!$T$5="",入力シート!T36&lt;&gt;""),入力シート!T36,"")))</f>
        <v/>
      </c>
      <c r="BG33" s="42" t="str">
        <f t="shared" si="26"/>
        <v/>
      </c>
      <c r="BH33" s="42" t="str">
        <f t="shared" si="26"/>
        <v/>
      </c>
      <c r="BI33" s="47" t="str">
        <f t="shared" si="27"/>
        <v>未入力</v>
      </c>
      <c r="BJ33" s="42" t="str">
        <f>IF($C$7&lt;$G33,"",IF(入力シート!V36&lt;&gt;"",DBCS(SUBSTITUTE(SUBSTITUTE(入力シート!V36,"　"," ")," ","")),""))</f>
        <v/>
      </c>
      <c r="BK33" s="47" t="str">
        <f t="shared" si="28"/>
        <v>未入力</v>
      </c>
      <c r="BL33" s="42" t="str">
        <f>IF($C$7&lt;$G33,"",IF(入力シート!W36&lt;&gt;"",入力シート!W36,""))</f>
        <v/>
      </c>
      <c r="BM33" s="47" t="str">
        <f t="shared" si="28"/>
        <v>未入力</v>
      </c>
      <c r="BN33" s="42" t="str">
        <f>IF($C$7&lt;$G33,"",IF(入力シート!X36&lt;&gt;"",入力シート!X36,""))</f>
        <v/>
      </c>
      <c r="BO33" s="47" t="str">
        <f t="shared" ref="BO33" si="80">IF($C$7&lt;$G33,"",IF(BN33&lt;&gt;"","OK","未入力"))</f>
        <v>未入力</v>
      </c>
      <c r="BP33" s="47" t="str">
        <f t="shared" si="0"/>
        <v>-</v>
      </c>
      <c r="BQ33" s="47" t="str">
        <f t="shared" si="30"/>
        <v>NG</v>
      </c>
    </row>
    <row r="34" spans="7:69">
      <c r="G34" s="52">
        <v>28</v>
      </c>
      <c r="H34" s="42" t="str">
        <f>IF($C$7&lt;$G34,"",IF(入力シート!C37&lt;&gt;"",入力シート!C37,""))</f>
        <v/>
      </c>
      <c r="I34" s="47" t="str">
        <f t="shared" si="1"/>
        <v>未入力</v>
      </c>
      <c r="J34" s="47" t="str">
        <f>IF($C$7&lt;$G34,"",IF(H34="","-",IF(COUNTIF(リスト!$A$3:$A$137,エラー判定シート!H34)=1,"OK","NG")))</f>
        <v>-</v>
      </c>
      <c r="K34" s="42" t="str">
        <f>IF($C$7&lt;$G34,"",IF(入力シート!D37&lt;&gt;"",UPPER(入力シート!D37),""))</f>
        <v/>
      </c>
      <c r="L34" s="47" t="str">
        <f t="shared" si="2"/>
        <v>未入力</v>
      </c>
      <c r="M34" s="47" t="str">
        <f>IF($C$7&lt;$G34,"",IF(L34="未入力","-",IF(COUNTIF(リスト!$B$3:$B$4233,エラー判定シート!K34)&gt;=1,"OK","NG")))</f>
        <v>-</v>
      </c>
      <c r="N34" s="42" t="str">
        <f>IF($C$7&lt;$G34,"",IF(入力シート!E37&lt;&gt;"",入力シート!E37,""))</f>
        <v/>
      </c>
      <c r="O34" s="47" t="str">
        <f t="shared" si="3"/>
        <v>未入力</v>
      </c>
      <c r="P34" s="47" t="str">
        <f>IF($C$7&lt;$G34,"",IF(O34="未入力","-",IF(COUNTIF(リスト!$C$3:$C$43,エラー判定シート!N34)=1,"OK","NG")))</f>
        <v>-</v>
      </c>
      <c r="Q34" s="47" t="str">
        <f>IF(OR($C$7&lt;$G34,AG34&lt;&gt;"OK",AH34&lt;&gt;"OK",AM34&lt;&gt;"OK",AN34&lt;&gt;"OK"),"",IF(O34="未入力","-",IF(OR(AND(AF34&lt;&gt;"軽自動車",AL34="事業用",COUNTIF(ひらがなリスト!$B$3:$B$48,エラー判定シート!N34)=1),AND(AF34&lt;&gt;"軽自動車",AL34="自家用",COUNTIF(ひらがなリスト!$C$3:$C$48,エラー判定シート!N34)=1),AND(AF34="軽自動車",AL34="事業用",COUNTIF(ひらがなリスト!$D$3:$D$48,エラー判定シート!N34)=1),AND(AF34="軽自動車",AL34="自家用",COUNTIF(ひらがなリスト!$E$3:$E$48,エラー判定シート!N34)=1)),"OK","NG")))</f>
        <v/>
      </c>
      <c r="R34" s="42" t="str">
        <f>IF($C$7&lt;$G34,"",IF(入力シート!F37&lt;&gt;"",VALUE(SUBSTITUTE(SUBSTITUTE(入力シート!F37,"-","・"),"・","")),""))</f>
        <v/>
      </c>
      <c r="S34" s="47" t="str">
        <f t="shared" si="4"/>
        <v>未入力</v>
      </c>
      <c r="T34" s="47" t="str">
        <f t="shared" si="5"/>
        <v>-</v>
      </c>
      <c r="U34" s="42" t="str">
        <f t="shared" si="6"/>
        <v/>
      </c>
      <c r="V34" s="47" t="str">
        <f t="shared" si="7"/>
        <v/>
      </c>
      <c r="W34" s="42" t="str">
        <f>IF($C$7&lt;$G34,"",IF(入力シート!G37&lt;&gt;"",入力シート!G37,""))</f>
        <v/>
      </c>
      <c r="X34" s="47" t="str">
        <f t="shared" si="8"/>
        <v>未入力</v>
      </c>
      <c r="Y34" s="47" t="str">
        <f>IF($C$7&lt;$G34,"",IF(X34="未入力","-",IF(COUNTIF(リスト!$D$3:$D$5,エラー判定シート!W34)=1,"OK","NG")))</f>
        <v>-</v>
      </c>
      <c r="Z34" s="42" t="str">
        <f>IF($C$7&lt;$G34,"",IF(入力シート!H37&lt;&gt;"",入力シート!H37,""))</f>
        <v/>
      </c>
      <c r="AA34" s="47" t="str">
        <f t="shared" si="9"/>
        <v>未入力</v>
      </c>
      <c r="AB34" s="47" t="str">
        <f t="shared" si="10"/>
        <v>-</v>
      </c>
      <c r="AC34" s="42" t="str">
        <f>IF($C$7&lt;$G34,"",IF(入力シート!I37&lt;&gt;"",入力シート!I37,""))</f>
        <v/>
      </c>
      <c r="AD34" s="47" t="str">
        <f t="shared" si="11"/>
        <v>未入力</v>
      </c>
      <c r="AE34" s="47" t="str">
        <f t="shared" si="12"/>
        <v>-</v>
      </c>
      <c r="AF34" s="42" t="str">
        <f>IF($C$7&lt;$G34,"",IF(入力シート!J37&lt;&gt;"",入力シート!J37,""))</f>
        <v/>
      </c>
      <c r="AG34" s="47" t="str">
        <f t="shared" si="13"/>
        <v>未入力</v>
      </c>
      <c r="AH34" s="47" t="str">
        <f>IF($C$7&lt;$G34,"",IF(AG34="未入力","-",IF(COUNTIF(リスト!$F$3:$F$6,エラー判定シート!AF34)=1,"OK","NG")))</f>
        <v>-</v>
      </c>
      <c r="AI34" s="34" t="str">
        <f>IF($C$7&lt;$G34,"",IF(入力シート!K37&lt;&gt;"",SUBSTITUTE(入力シート!K37,"特殊","特種"),""))</f>
        <v/>
      </c>
      <c r="AJ34" s="47" t="str">
        <f t="shared" si="14"/>
        <v>未入力</v>
      </c>
      <c r="AK34" s="47" t="str">
        <f t="shared" si="15"/>
        <v>-</v>
      </c>
      <c r="AL34" s="42" t="str">
        <f>IF($C$7&lt;$G34,"",IF(入力シート!L37&lt;&gt;"",入力シート!L37,""))</f>
        <v/>
      </c>
      <c r="AM34" s="47" t="str">
        <f t="shared" si="16"/>
        <v>未入力</v>
      </c>
      <c r="AN34" s="47" t="str">
        <f t="shared" si="17"/>
        <v>-</v>
      </c>
      <c r="AO34" s="39" t="str">
        <f>IF($C$7&lt;$G34,"",IF(入力シート!M37&lt;&gt;"",入力シート!M37,""))</f>
        <v/>
      </c>
      <c r="AP34" s="47" t="str">
        <f t="shared" si="18"/>
        <v>未入力</v>
      </c>
      <c r="AQ34" s="47" t="str">
        <f>IF($C$7&lt;$G34,"",IF(AP34="未入力","-",IF(COUNTIF(リスト!$I$3:$I$52,エラー判定シート!AO34)=1,"OK","BC")))</f>
        <v>-</v>
      </c>
      <c r="AR34" s="39" t="str">
        <f>IF($C$7&lt;$G34,"",IF(入力シート!N37&lt;&gt;"",入力シート!N37,""))</f>
        <v/>
      </c>
      <c r="AS34" s="39" t="str">
        <f>IF($C$7&lt;$G34,"",IF(入力シート!O37&lt;&gt;"",入力シート!O37,""))</f>
        <v/>
      </c>
      <c r="AT34" s="47" t="str">
        <f t="shared" si="19"/>
        <v>未入力</v>
      </c>
      <c r="AU34" s="47" t="str">
        <f t="shared" si="20"/>
        <v>-</v>
      </c>
      <c r="AV34" s="39" t="str">
        <f>IF($C$7&lt;$G34,"",IF(入力シート!P37&lt;&gt;"",入力シート!P37,""))</f>
        <v/>
      </c>
      <c r="AW34" s="47" t="str">
        <f t="shared" si="21"/>
        <v>未入力</v>
      </c>
      <c r="AX34" s="39" t="str">
        <f>IF($C$7&lt;$G34,"",IF(入力シート!Q37&lt;&gt;"",ASC(入力シート!Q37),""))</f>
        <v/>
      </c>
      <c r="AY34" s="47" t="str">
        <f t="shared" si="22"/>
        <v>未入力</v>
      </c>
      <c r="AZ34" s="47" t="str">
        <f t="shared" si="23"/>
        <v>-</v>
      </c>
      <c r="BA34" s="39" t="str">
        <f>IF($C$7&lt;$G34,"",IF(入力シート!R37&lt;&gt;"",ASC(入力シート!R37),""))</f>
        <v/>
      </c>
      <c r="BB34" s="47" t="str">
        <f t="shared" si="24"/>
        <v>未入力</v>
      </c>
      <c r="BC34" s="42" t="str">
        <f>IF($C$7&lt;$G34,"",IF(入力シート!S37&lt;&gt;"",入力シート!S37,""))</f>
        <v/>
      </c>
      <c r="BD34" s="47" t="str">
        <f t="shared" ref="BD34" si="81">IF($C$7&lt;$G34,"",IF(BC34&lt;&gt;"","OK","未入力"))</f>
        <v>未入力</v>
      </c>
      <c r="BE34" s="47" t="str">
        <f>IF($C$7&lt;$G34,"",IF(BD34="未入力","-",IF(COUNTIF(リスト!$J$3:$J$6,BC34)=1,"OK","NG")))</f>
        <v>-</v>
      </c>
      <c r="BF34" s="42" t="str">
        <f>IF($C$7&lt;$G34,"",IF(入力シート!$T$5="✔",反映シート!$C$5,IF(AND(入力シート!$T$5="",入力シート!T37&lt;&gt;""),入力シート!T37,"")))</f>
        <v/>
      </c>
      <c r="BG34" s="42" t="str">
        <f t="shared" si="26"/>
        <v/>
      </c>
      <c r="BH34" s="42" t="str">
        <f t="shared" si="26"/>
        <v/>
      </c>
      <c r="BI34" s="47" t="str">
        <f t="shared" si="27"/>
        <v>未入力</v>
      </c>
      <c r="BJ34" s="42" t="str">
        <f>IF($C$7&lt;$G34,"",IF(入力シート!V37&lt;&gt;"",DBCS(SUBSTITUTE(SUBSTITUTE(入力シート!V37,"　"," ")," ","")),""))</f>
        <v/>
      </c>
      <c r="BK34" s="47" t="str">
        <f t="shared" si="28"/>
        <v>未入力</v>
      </c>
      <c r="BL34" s="42" t="str">
        <f>IF($C$7&lt;$G34,"",IF(入力シート!W37&lt;&gt;"",入力シート!W37,""))</f>
        <v/>
      </c>
      <c r="BM34" s="47" t="str">
        <f t="shared" si="28"/>
        <v>未入力</v>
      </c>
      <c r="BN34" s="42" t="str">
        <f>IF($C$7&lt;$G34,"",IF(入力シート!X37&lt;&gt;"",入力シート!X37,""))</f>
        <v/>
      </c>
      <c r="BO34" s="47" t="str">
        <f t="shared" ref="BO34" si="82">IF($C$7&lt;$G34,"",IF(BN34&lt;&gt;"","OK","未入力"))</f>
        <v>未入力</v>
      </c>
      <c r="BP34" s="47" t="str">
        <f t="shared" si="0"/>
        <v>-</v>
      </c>
      <c r="BQ34" s="47" t="str">
        <f t="shared" si="30"/>
        <v>NG</v>
      </c>
    </row>
    <row r="35" spans="7:69">
      <c r="G35" s="52">
        <v>29</v>
      </c>
      <c r="H35" s="42" t="str">
        <f>IF($C$7&lt;$G35,"",IF(入力シート!C38&lt;&gt;"",入力シート!C38,""))</f>
        <v/>
      </c>
      <c r="I35" s="47" t="str">
        <f t="shared" si="1"/>
        <v>未入力</v>
      </c>
      <c r="J35" s="47" t="str">
        <f>IF($C$7&lt;$G35,"",IF(H35="","-",IF(COUNTIF(リスト!$A$3:$A$137,エラー判定シート!H35)=1,"OK","NG")))</f>
        <v>-</v>
      </c>
      <c r="K35" s="42" t="str">
        <f>IF($C$7&lt;$G35,"",IF(入力シート!D38&lt;&gt;"",UPPER(入力シート!D38),""))</f>
        <v/>
      </c>
      <c r="L35" s="47" t="str">
        <f t="shared" si="2"/>
        <v>未入力</v>
      </c>
      <c r="M35" s="47" t="str">
        <f>IF($C$7&lt;$G35,"",IF(L35="未入力","-",IF(COUNTIF(リスト!$B$3:$B$4233,エラー判定シート!K35)&gt;=1,"OK","NG")))</f>
        <v>-</v>
      </c>
      <c r="N35" s="42" t="str">
        <f>IF($C$7&lt;$G35,"",IF(入力シート!E38&lt;&gt;"",入力シート!E38,""))</f>
        <v/>
      </c>
      <c r="O35" s="47" t="str">
        <f t="shared" si="3"/>
        <v>未入力</v>
      </c>
      <c r="P35" s="47" t="str">
        <f>IF($C$7&lt;$G35,"",IF(O35="未入力","-",IF(COUNTIF(リスト!$C$3:$C$43,エラー判定シート!N35)=1,"OK","NG")))</f>
        <v>-</v>
      </c>
      <c r="Q35" s="47" t="str">
        <f>IF(OR($C$7&lt;$G35,AG35&lt;&gt;"OK",AH35&lt;&gt;"OK",AM35&lt;&gt;"OK",AN35&lt;&gt;"OK"),"",IF(O35="未入力","-",IF(OR(AND(AF35&lt;&gt;"軽自動車",AL35="事業用",COUNTIF(ひらがなリスト!$B$3:$B$48,エラー判定シート!N35)=1),AND(AF35&lt;&gt;"軽自動車",AL35="自家用",COUNTIF(ひらがなリスト!$C$3:$C$48,エラー判定シート!N35)=1),AND(AF35="軽自動車",AL35="事業用",COUNTIF(ひらがなリスト!$D$3:$D$48,エラー判定シート!N35)=1),AND(AF35="軽自動車",AL35="自家用",COUNTIF(ひらがなリスト!$E$3:$E$48,エラー判定シート!N35)=1)),"OK","NG")))</f>
        <v/>
      </c>
      <c r="R35" s="42" t="str">
        <f>IF($C$7&lt;$G35,"",IF(入力シート!F38&lt;&gt;"",VALUE(SUBSTITUTE(SUBSTITUTE(入力シート!F38,"-","・"),"・","")),""))</f>
        <v/>
      </c>
      <c r="S35" s="47" t="str">
        <f t="shared" si="4"/>
        <v>未入力</v>
      </c>
      <c r="T35" s="47" t="str">
        <f t="shared" si="5"/>
        <v>-</v>
      </c>
      <c r="U35" s="42" t="str">
        <f t="shared" si="6"/>
        <v/>
      </c>
      <c r="V35" s="47" t="str">
        <f t="shared" si="7"/>
        <v/>
      </c>
      <c r="W35" s="42" t="str">
        <f>IF($C$7&lt;$G35,"",IF(入力シート!G38&lt;&gt;"",入力シート!G38,""))</f>
        <v/>
      </c>
      <c r="X35" s="47" t="str">
        <f t="shared" si="8"/>
        <v>未入力</v>
      </c>
      <c r="Y35" s="47" t="str">
        <f>IF($C$7&lt;$G35,"",IF(X35="未入力","-",IF(COUNTIF(リスト!$D$3:$D$5,エラー判定シート!W35)=1,"OK","NG")))</f>
        <v>-</v>
      </c>
      <c r="Z35" s="42" t="str">
        <f>IF($C$7&lt;$G35,"",IF(入力シート!H38&lt;&gt;"",入力シート!H38,""))</f>
        <v/>
      </c>
      <c r="AA35" s="47" t="str">
        <f t="shared" si="9"/>
        <v>未入力</v>
      </c>
      <c r="AB35" s="47" t="str">
        <f t="shared" si="10"/>
        <v>-</v>
      </c>
      <c r="AC35" s="42" t="str">
        <f>IF($C$7&lt;$G35,"",IF(入力シート!I38&lt;&gt;"",入力シート!I38,""))</f>
        <v/>
      </c>
      <c r="AD35" s="47" t="str">
        <f t="shared" si="11"/>
        <v>未入力</v>
      </c>
      <c r="AE35" s="47" t="str">
        <f t="shared" si="12"/>
        <v>-</v>
      </c>
      <c r="AF35" s="42" t="str">
        <f>IF($C$7&lt;$G35,"",IF(入力シート!J38&lt;&gt;"",入力シート!J38,""))</f>
        <v/>
      </c>
      <c r="AG35" s="47" t="str">
        <f t="shared" si="13"/>
        <v>未入力</v>
      </c>
      <c r="AH35" s="47" t="str">
        <f>IF($C$7&lt;$G35,"",IF(AG35="未入力","-",IF(COUNTIF(リスト!$F$3:$F$6,エラー判定シート!AF35)=1,"OK","NG")))</f>
        <v>-</v>
      </c>
      <c r="AI35" s="34" t="str">
        <f>IF($C$7&lt;$G35,"",IF(入力シート!K38&lt;&gt;"",SUBSTITUTE(入力シート!K38,"特殊","特種"),""))</f>
        <v/>
      </c>
      <c r="AJ35" s="47" t="str">
        <f t="shared" si="14"/>
        <v>未入力</v>
      </c>
      <c r="AK35" s="47" t="str">
        <f t="shared" si="15"/>
        <v>-</v>
      </c>
      <c r="AL35" s="42" t="str">
        <f>IF($C$7&lt;$G35,"",IF(入力シート!L38&lt;&gt;"",入力シート!L38,""))</f>
        <v/>
      </c>
      <c r="AM35" s="47" t="str">
        <f t="shared" si="16"/>
        <v>未入力</v>
      </c>
      <c r="AN35" s="47" t="str">
        <f t="shared" si="17"/>
        <v>-</v>
      </c>
      <c r="AO35" s="39" t="str">
        <f>IF($C$7&lt;$G35,"",IF(入力シート!M38&lt;&gt;"",入力シート!M38,""))</f>
        <v/>
      </c>
      <c r="AP35" s="47" t="str">
        <f t="shared" si="18"/>
        <v>未入力</v>
      </c>
      <c r="AQ35" s="47" t="str">
        <f>IF($C$7&lt;$G35,"",IF(AP35="未入力","-",IF(COUNTIF(リスト!$I$3:$I$52,エラー判定シート!AO35)=1,"OK","BC")))</f>
        <v>-</v>
      </c>
      <c r="AR35" s="39" t="str">
        <f>IF($C$7&lt;$G35,"",IF(入力シート!N38&lt;&gt;"",入力シート!N38,""))</f>
        <v/>
      </c>
      <c r="AS35" s="39" t="str">
        <f>IF($C$7&lt;$G35,"",IF(入力シート!O38&lt;&gt;"",入力シート!O38,""))</f>
        <v/>
      </c>
      <c r="AT35" s="47" t="str">
        <f t="shared" si="19"/>
        <v>未入力</v>
      </c>
      <c r="AU35" s="47" t="str">
        <f t="shared" si="20"/>
        <v>-</v>
      </c>
      <c r="AV35" s="39" t="str">
        <f>IF($C$7&lt;$G35,"",IF(入力シート!P38&lt;&gt;"",入力シート!P38,""))</f>
        <v/>
      </c>
      <c r="AW35" s="47" t="str">
        <f t="shared" si="21"/>
        <v>未入力</v>
      </c>
      <c r="AX35" s="39" t="str">
        <f>IF($C$7&lt;$G35,"",IF(入力シート!Q38&lt;&gt;"",ASC(入力シート!Q38),""))</f>
        <v/>
      </c>
      <c r="AY35" s="47" t="str">
        <f t="shared" si="22"/>
        <v>未入力</v>
      </c>
      <c r="AZ35" s="47" t="str">
        <f t="shared" si="23"/>
        <v>-</v>
      </c>
      <c r="BA35" s="39" t="str">
        <f>IF($C$7&lt;$G35,"",IF(入力シート!R38&lt;&gt;"",ASC(入力シート!R38),""))</f>
        <v/>
      </c>
      <c r="BB35" s="47" t="str">
        <f t="shared" si="24"/>
        <v>未入力</v>
      </c>
      <c r="BC35" s="42" t="str">
        <f>IF($C$7&lt;$G35,"",IF(入力シート!S38&lt;&gt;"",入力シート!S38,""))</f>
        <v/>
      </c>
      <c r="BD35" s="47" t="str">
        <f t="shared" ref="BD35" si="83">IF($C$7&lt;$G35,"",IF(BC35&lt;&gt;"","OK","未入力"))</f>
        <v>未入力</v>
      </c>
      <c r="BE35" s="47" t="str">
        <f>IF($C$7&lt;$G35,"",IF(BD35="未入力","-",IF(COUNTIF(リスト!$J$3:$J$6,BC35)=1,"OK","NG")))</f>
        <v>-</v>
      </c>
      <c r="BF35" s="42" t="str">
        <f>IF($C$7&lt;$G35,"",IF(入力シート!$T$5="✔",反映シート!$C$5,IF(AND(入力シート!$T$5="",入力シート!T38&lt;&gt;""),入力シート!T38,"")))</f>
        <v/>
      </c>
      <c r="BG35" s="42" t="str">
        <f t="shared" si="26"/>
        <v/>
      </c>
      <c r="BH35" s="42" t="str">
        <f t="shared" si="26"/>
        <v/>
      </c>
      <c r="BI35" s="47" t="str">
        <f t="shared" si="27"/>
        <v>未入力</v>
      </c>
      <c r="BJ35" s="42" t="str">
        <f>IF($C$7&lt;$G35,"",IF(入力シート!V38&lt;&gt;"",DBCS(SUBSTITUTE(SUBSTITUTE(入力シート!V38,"　"," ")," ","")),""))</f>
        <v/>
      </c>
      <c r="BK35" s="47" t="str">
        <f t="shared" si="28"/>
        <v>未入力</v>
      </c>
      <c r="BL35" s="42" t="str">
        <f>IF($C$7&lt;$G35,"",IF(入力シート!W38&lt;&gt;"",入力シート!W38,""))</f>
        <v/>
      </c>
      <c r="BM35" s="47" t="str">
        <f t="shared" si="28"/>
        <v>未入力</v>
      </c>
      <c r="BN35" s="42" t="str">
        <f>IF($C$7&lt;$G35,"",IF(入力シート!X38&lt;&gt;"",入力シート!X38,""))</f>
        <v/>
      </c>
      <c r="BO35" s="47" t="str">
        <f t="shared" ref="BO35" si="84">IF($C$7&lt;$G35,"",IF(BN35&lt;&gt;"","OK","未入力"))</f>
        <v>未入力</v>
      </c>
      <c r="BP35" s="47" t="str">
        <f t="shared" si="0"/>
        <v>-</v>
      </c>
      <c r="BQ35" s="47" t="str">
        <f t="shared" si="30"/>
        <v>NG</v>
      </c>
    </row>
    <row r="36" spans="7:69">
      <c r="G36" s="52">
        <v>30</v>
      </c>
      <c r="H36" s="42" t="str">
        <f>IF($C$7&lt;$G36,"",IF(入力シート!C39&lt;&gt;"",入力シート!C39,""))</f>
        <v/>
      </c>
      <c r="I36" s="47" t="str">
        <f t="shared" si="1"/>
        <v>未入力</v>
      </c>
      <c r="J36" s="47" t="str">
        <f>IF($C$7&lt;$G36,"",IF(H36="","-",IF(COUNTIF(リスト!$A$3:$A$137,エラー判定シート!H36)=1,"OK","NG")))</f>
        <v>-</v>
      </c>
      <c r="K36" s="42" t="str">
        <f>IF($C$7&lt;$G36,"",IF(入力シート!D39&lt;&gt;"",UPPER(入力シート!D39),""))</f>
        <v/>
      </c>
      <c r="L36" s="47" t="str">
        <f t="shared" si="2"/>
        <v>未入力</v>
      </c>
      <c r="M36" s="47" t="str">
        <f>IF($C$7&lt;$G36,"",IF(L36="未入力","-",IF(COUNTIF(リスト!$B$3:$B$4233,エラー判定シート!K36)&gt;=1,"OK","NG")))</f>
        <v>-</v>
      </c>
      <c r="N36" s="42" t="str">
        <f>IF($C$7&lt;$G36,"",IF(入力シート!E39&lt;&gt;"",入力シート!E39,""))</f>
        <v/>
      </c>
      <c r="O36" s="47" t="str">
        <f t="shared" si="3"/>
        <v>未入力</v>
      </c>
      <c r="P36" s="47" t="str">
        <f>IF($C$7&lt;$G36,"",IF(O36="未入力","-",IF(COUNTIF(リスト!$C$3:$C$43,エラー判定シート!N36)=1,"OK","NG")))</f>
        <v>-</v>
      </c>
      <c r="Q36" s="47" t="str">
        <f>IF(OR($C$7&lt;$G36,AG36&lt;&gt;"OK",AH36&lt;&gt;"OK",AM36&lt;&gt;"OK",AN36&lt;&gt;"OK"),"",IF(O36="未入力","-",IF(OR(AND(AF36&lt;&gt;"軽自動車",AL36="事業用",COUNTIF(ひらがなリスト!$B$3:$B$48,エラー判定シート!N36)=1),AND(AF36&lt;&gt;"軽自動車",AL36="自家用",COUNTIF(ひらがなリスト!$C$3:$C$48,エラー判定シート!N36)=1),AND(AF36="軽自動車",AL36="事業用",COUNTIF(ひらがなリスト!$D$3:$D$48,エラー判定シート!N36)=1),AND(AF36="軽自動車",AL36="自家用",COUNTIF(ひらがなリスト!$E$3:$E$48,エラー判定シート!N36)=1)),"OK","NG")))</f>
        <v/>
      </c>
      <c r="R36" s="42" t="str">
        <f>IF($C$7&lt;$G36,"",IF(入力シート!F39&lt;&gt;"",VALUE(SUBSTITUTE(SUBSTITUTE(入力シート!F39,"-","・"),"・","")),""))</f>
        <v/>
      </c>
      <c r="S36" s="47" t="str">
        <f t="shared" si="4"/>
        <v>未入力</v>
      </c>
      <c r="T36" s="47" t="str">
        <f t="shared" si="5"/>
        <v>-</v>
      </c>
      <c r="U36" s="42" t="str">
        <f t="shared" si="6"/>
        <v/>
      </c>
      <c r="V36" s="47" t="str">
        <f t="shared" si="7"/>
        <v/>
      </c>
      <c r="W36" s="42" t="str">
        <f>IF($C$7&lt;$G36,"",IF(入力シート!G39&lt;&gt;"",入力シート!G39,""))</f>
        <v/>
      </c>
      <c r="X36" s="47" t="str">
        <f t="shared" si="8"/>
        <v>未入力</v>
      </c>
      <c r="Y36" s="47" t="str">
        <f>IF($C$7&lt;$G36,"",IF(X36="未入力","-",IF(COUNTIF(リスト!$D$3:$D$5,エラー判定シート!W36)=1,"OK","NG")))</f>
        <v>-</v>
      </c>
      <c r="Z36" s="42" t="str">
        <f>IF($C$7&lt;$G36,"",IF(入力シート!H39&lt;&gt;"",入力シート!H39,""))</f>
        <v/>
      </c>
      <c r="AA36" s="47" t="str">
        <f t="shared" si="9"/>
        <v>未入力</v>
      </c>
      <c r="AB36" s="47" t="str">
        <f t="shared" si="10"/>
        <v>-</v>
      </c>
      <c r="AC36" s="42" t="str">
        <f>IF($C$7&lt;$G36,"",IF(入力シート!I39&lt;&gt;"",入力シート!I39,""))</f>
        <v/>
      </c>
      <c r="AD36" s="47" t="str">
        <f t="shared" si="11"/>
        <v>未入力</v>
      </c>
      <c r="AE36" s="47" t="str">
        <f t="shared" si="12"/>
        <v>-</v>
      </c>
      <c r="AF36" s="42" t="str">
        <f>IF($C$7&lt;$G36,"",IF(入力シート!J39&lt;&gt;"",入力シート!J39,""))</f>
        <v/>
      </c>
      <c r="AG36" s="47" t="str">
        <f t="shared" si="13"/>
        <v>未入力</v>
      </c>
      <c r="AH36" s="47" t="str">
        <f>IF($C$7&lt;$G36,"",IF(AG36="未入力","-",IF(COUNTIF(リスト!$F$3:$F$6,エラー判定シート!AF36)=1,"OK","NG")))</f>
        <v>-</v>
      </c>
      <c r="AI36" s="34" t="str">
        <f>IF($C$7&lt;$G36,"",IF(入力シート!K39&lt;&gt;"",SUBSTITUTE(入力シート!K39,"特殊","特種"),""))</f>
        <v/>
      </c>
      <c r="AJ36" s="47" t="str">
        <f t="shared" si="14"/>
        <v>未入力</v>
      </c>
      <c r="AK36" s="47" t="str">
        <f t="shared" si="15"/>
        <v>-</v>
      </c>
      <c r="AL36" s="42" t="str">
        <f>IF($C$7&lt;$G36,"",IF(入力シート!L39&lt;&gt;"",入力シート!L39,""))</f>
        <v/>
      </c>
      <c r="AM36" s="47" t="str">
        <f t="shared" si="16"/>
        <v>未入力</v>
      </c>
      <c r="AN36" s="47" t="str">
        <f t="shared" si="17"/>
        <v>-</v>
      </c>
      <c r="AO36" s="39" t="str">
        <f>IF($C$7&lt;$G36,"",IF(入力シート!M39&lt;&gt;"",入力シート!M39,""))</f>
        <v/>
      </c>
      <c r="AP36" s="47" t="str">
        <f t="shared" si="18"/>
        <v>未入力</v>
      </c>
      <c r="AQ36" s="47" t="str">
        <f>IF($C$7&lt;$G36,"",IF(AP36="未入力","-",IF(COUNTIF(リスト!$I$3:$I$52,エラー判定シート!AO36)=1,"OK","BC")))</f>
        <v>-</v>
      </c>
      <c r="AR36" s="39" t="str">
        <f>IF($C$7&lt;$G36,"",IF(入力シート!N39&lt;&gt;"",入力シート!N39,""))</f>
        <v/>
      </c>
      <c r="AS36" s="39" t="str">
        <f>IF($C$7&lt;$G36,"",IF(入力シート!O39&lt;&gt;"",入力シート!O39,""))</f>
        <v/>
      </c>
      <c r="AT36" s="47" t="str">
        <f t="shared" si="19"/>
        <v>未入力</v>
      </c>
      <c r="AU36" s="47" t="str">
        <f t="shared" si="20"/>
        <v>-</v>
      </c>
      <c r="AV36" s="39" t="str">
        <f>IF($C$7&lt;$G36,"",IF(入力シート!P39&lt;&gt;"",入力シート!P39,""))</f>
        <v/>
      </c>
      <c r="AW36" s="47" t="str">
        <f t="shared" si="21"/>
        <v>未入力</v>
      </c>
      <c r="AX36" s="39" t="str">
        <f>IF($C$7&lt;$G36,"",IF(入力シート!Q39&lt;&gt;"",ASC(入力シート!Q39),""))</f>
        <v/>
      </c>
      <c r="AY36" s="47" t="str">
        <f t="shared" si="22"/>
        <v>未入力</v>
      </c>
      <c r="AZ36" s="47" t="str">
        <f t="shared" si="23"/>
        <v>-</v>
      </c>
      <c r="BA36" s="39" t="str">
        <f>IF($C$7&lt;$G36,"",IF(入力シート!R39&lt;&gt;"",ASC(入力シート!R39),""))</f>
        <v/>
      </c>
      <c r="BB36" s="47" t="str">
        <f t="shared" si="24"/>
        <v>未入力</v>
      </c>
      <c r="BC36" s="42" t="str">
        <f>IF($C$7&lt;$G36,"",IF(入力シート!S39&lt;&gt;"",入力シート!S39,""))</f>
        <v/>
      </c>
      <c r="BD36" s="47" t="str">
        <f t="shared" ref="BD36" si="85">IF($C$7&lt;$G36,"",IF(BC36&lt;&gt;"","OK","未入力"))</f>
        <v>未入力</v>
      </c>
      <c r="BE36" s="47" t="str">
        <f>IF($C$7&lt;$G36,"",IF(BD36="未入力","-",IF(COUNTIF(リスト!$J$3:$J$6,BC36)=1,"OK","NG")))</f>
        <v>-</v>
      </c>
      <c r="BF36" s="42" t="str">
        <f>IF($C$7&lt;$G36,"",IF(入力シート!$T$5="✔",反映シート!$C$5,IF(AND(入力シート!$T$5="",入力シート!T39&lt;&gt;""),入力シート!T39,"")))</f>
        <v/>
      </c>
      <c r="BG36" s="42" t="str">
        <f t="shared" si="26"/>
        <v/>
      </c>
      <c r="BH36" s="42" t="str">
        <f t="shared" si="26"/>
        <v/>
      </c>
      <c r="BI36" s="47" t="str">
        <f t="shared" si="27"/>
        <v>未入力</v>
      </c>
      <c r="BJ36" s="42" t="str">
        <f>IF($C$7&lt;$G36,"",IF(入力シート!V39&lt;&gt;"",DBCS(SUBSTITUTE(SUBSTITUTE(入力シート!V39,"　"," ")," ","")),""))</f>
        <v/>
      </c>
      <c r="BK36" s="47" t="str">
        <f t="shared" si="28"/>
        <v>未入力</v>
      </c>
      <c r="BL36" s="42" t="str">
        <f>IF($C$7&lt;$G36,"",IF(入力シート!W39&lt;&gt;"",入力シート!W39,""))</f>
        <v/>
      </c>
      <c r="BM36" s="47" t="str">
        <f t="shared" si="28"/>
        <v>未入力</v>
      </c>
      <c r="BN36" s="42" t="str">
        <f>IF($C$7&lt;$G36,"",IF(入力シート!X39&lt;&gt;"",入力シート!X39,""))</f>
        <v/>
      </c>
      <c r="BO36" s="47" t="str">
        <f t="shared" ref="BO36" si="86">IF($C$7&lt;$G36,"",IF(BN36&lt;&gt;"","OK","未入力"))</f>
        <v>未入力</v>
      </c>
      <c r="BP36" s="47" t="str">
        <f t="shared" si="0"/>
        <v>-</v>
      </c>
      <c r="BQ36" s="47" t="str">
        <f t="shared" si="30"/>
        <v>NG</v>
      </c>
    </row>
    <row r="37" spans="7:69">
      <c r="G37" s="52">
        <v>31</v>
      </c>
      <c r="H37" s="42" t="str">
        <f>IF($C$7&lt;$G37,"",IF(入力シート!C40&lt;&gt;"",入力シート!C40,""))</f>
        <v/>
      </c>
      <c r="I37" s="47" t="str">
        <f t="shared" si="1"/>
        <v>未入力</v>
      </c>
      <c r="J37" s="47" t="str">
        <f>IF($C$7&lt;$G37,"",IF(H37="","-",IF(COUNTIF(リスト!$A$3:$A$137,エラー判定シート!H37)=1,"OK","NG")))</f>
        <v>-</v>
      </c>
      <c r="K37" s="42" t="str">
        <f>IF($C$7&lt;$G37,"",IF(入力シート!D40&lt;&gt;"",UPPER(入力シート!D40),""))</f>
        <v/>
      </c>
      <c r="L37" s="47" t="str">
        <f t="shared" si="2"/>
        <v>未入力</v>
      </c>
      <c r="M37" s="47" t="str">
        <f>IF($C$7&lt;$G37,"",IF(L37="未入力","-",IF(COUNTIF(リスト!$B$3:$B$4233,エラー判定シート!K37)&gt;=1,"OK","NG")))</f>
        <v>-</v>
      </c>
      <c r="N37" s="42" t="str">
        <f>IF($C$7&lt;$G37,"",IF(入力シート!E40&lt;&gt;"",入力シート!E40,""))</f>
        <v/>
      </c>
      <c r="O37" s="47" t="str">
        <f t="shared" si="3"/>
        <v>未入力</v>
      </c>
      <c r="P37" s="47" t="str">
        <f>IF($C$7&lt;$G37,"",IF(O37="未入力","-",IF(COUNTIF(リスト!$C$3:$C$43,エラー判定シート!N37)=1,"OK","NG")))</f>
        <v>-</v>
      </c>
      <c r="Q37" s="47" t="str">
        <f>IF(OR($C$7&lt;$G37,AG37&lt;&gt;"OK",AH37&lt;&gt;"OK",AM37&lt;&gt;"OK",AN37&lt;&gt;"OK"),"",IF(O37="未入力","-",IF(OR(AND(AF37&lt;&gt;"軽自動車",AL37="事業用",COUNTIF(ひらがなリスト!$B$3:$B$48,エラー判定シート!N37)=1),AND(AF37&lt;&gt;"軽自動車",AL37="自家用",COUNTIF(ひらがなリスト!$C$3:$C$48,エラー判定シート!N37)=1),AND(AF37="軽自動車",AL37="事業用",COUNTIF(ひらがなリスト!$D$3:$D$48,エラー判定シート!N37)=1),AND(AF37="軽自動車",AL37="自家用",COUNTIF(ひらがなリスト!$E$3:$E$48,エラー判定シート!N37)=1)),"OK","NG")))</f>
        <v/>
      </c>
      <c r="R37" s="42" t="str">
        <f>IF($C$7&lt;$G37,"",IF(入力シート!F40&lt;&gt;"",VALUE(SUBSTITUTE(SUBSTITUTE(入力シート!F40,"-","・"),"・","")),""))</f>
        <v/>
      </c>
      <c r="S37" s="47" t="str">
        <f t="shared" si="4"/>
        <v>未入力</v>
      </c>
      <c r="T37" s="47" t="str">
        <f t="shared" si="5"/>
        <v>-</v>
      </c>
      <c r="U37" s="42" t="str">
        <f t="shared" si="6"/>
        <v/>
      </c>
      <c r="V37" s="47" t="str">
        <f t="shared" si="7"/>
        <v/>
      </c>
      <c r="W37" s="42" t="str">
        <f>IF($C$7&lt;$G37,"",IF(入力シート!G40&lt;&gt;"",入力シート!G40,""))</f>
        <v/>
      </c>
      <c r="X37" s="47" t="str">
        <f t="shared" si="8"/>
        <v>未入力</v>
      </c>
      <c r="Y37" s="47" t="str">
        <f>IF($C$7&lt;$G37,"",IF(X37="未入力","-",IF(COUNTIF(リスト!$D$3:$D$5,エラー判定シート!W37)=1,"OK","NG")))</f>
        <v>-</v>
      </c>
      <c r="Z37" s="42" t="str">
        <f>IF($C$7&lt;$G37,"",IF(入力シート!H40&lt;&gt;"",入力シート!H40,""))</f>
        <v/>
      </c>
      <c r="AA37" s="47" t="str">
        <f t="shared" si="9"/>
        <v>未入力</v>
      </c>
      <c r="AB37" s="47" t="str">
        <f t="shared" si="10"/>
        <v>-</v>
      </c>
      <c r="AC37" s="42" t="str">
        <f>IF($C$7&lt;$G37,"",IF(入力シート!I40&lt;&gt;"",入力シート!I40,""))</f>
        <v/>
      </c>
      <c r="AD37" s="47" t="str">
        <f t="shared" si="11"/>
        <v>未入力</v>
      </c>
      <c r="AE37" s="47" t="str">
        <f t="shared" si="12"/>
        <v>-</v>
      </c>
      <c r="AF37" s="42" t="str">
        <f>IF($C$7&lt;$G37,"",IF(入力シート!J40&lt;&gt;"",入力シート!J40,""))</f>
        <v/>
      </c>
      <c r="AG37" s="47" t="str">
        <f t="shared" si="13"/>
        <v>未入力</v>
      </c>
      <c r="AH37" s="47" t="str">
        <f>IF($C$7&lt;$G37,"",IF(AG37="未入力","-",IF(COUNTIF(リスト!$F$3:$F$6,エラー判定シート!AF37)=1,"OK","NG")))</f>
        <v>-</v>
      </c>
      <c r="AI37" s="34" t="str">
        <f>IF($C$7&lt;$G37,"",IF(入力シート!K40&lt;&gt;"",SUBSTITUTE(入力シート!K40,"特殊","特種"),""))</f>
        <v/>
      </c>
      <c r="AJ37" s="47" t="str">
        <f t="shared" si="14"/>
        <v>未入力</v>
      </c>
      <c r="AK37" s="47" t="str">
        <f t="shared" si="15"/>
        <v>-</v>
      </c>
      <c r="AL37" s="42" t="str">
        <f>IF($C$7&lt;$G37,"",IF(入力シート!L40&lt;&gt;"",入力シート!L40,""))</f>
        <v/>
      </c>
      <c r="AM37" s="47" t="str">
        <f t="shared" si="16"/>
        <v>未入力</v>
      </c>
      <c r="AN37" s="47" t="str">
        <f t="shared" si="17"/>
        <v>-</v>
      </c>
      <c r="AO37" s="39" t="str">
        <f>IF($C$7&lt;$G37,"",IF(入力シート!M40&lt;&gt;"",入力シート!M40,""))</f>
        <v/>
      </c>
      <c r="AP37" s="47" t="str">
        <f t="shared" si="18"/>
        <v>未入力</v>
      </c>
      <c r="AQ37" s="47" t="str">
        <f>IF($C$7&lt;$G37,"",IF(AP37="未入力","-",IF(COUNTIF(リスト!$I$3:$I$52,エラー判定シート!AO37)=1,"OK","BC")))</f>
        <v>-</v>
      </c>
      <c r="AR37" s="39" t="str">
        <f>IF($C$7&lt;$G37,"",IF(入力シート!N40&lt;&gt;"",入力シート!N40,""))</f>
        <v/>
      </c>
      <c r="AS37" s="39" t="str">
        <f>IF($C$7&lt;$G37,"",IF(入力シート!O40&lt;&gt;"",入力シート!O40,""))</f>
        <v/>
      </c>
      <c r="AT37" s="47" t="str">
        <f t="shared" si="19"/>
        <v>未入力</v>
      </c>
      <c r="AU37" s="47" t="str">
        <f t="shared" si="20"/>
        <v>-</v>
      </c>
      <c r="AV37" s="39" t="str">
        <f>IF($C$7&lt;$G37,"",IF(入力シート!P40&lt;&gt;"",入力シート!P40,""))</f>
        <v/>
      </c>
      <c r="AW37" s="47" t="str">
        <f t="shared" si="21"/>
        <v>未入力</v>
      </c>
      <c r="AX37" s="39" t="str">
        <f>IF($C$7&lt;$G37,"",IF(入力シート!Q40&lt;&gt;"",ASC(入力シート!Q40),""))</f>
        <v/>
      </c>
      <c r="AY37" s="47" t="str">
        <f t="shared" si="22"/>
        <v>未入力</v>
      </c>
      <c r="AZ37" s="47" t="str">
        <f t="shared" si="23"/>
        <v>-</v>
      </c>
      <c r="BA37" s="39" t="str">
        <f>IF($C$7&lt;$G37,"",IF(入力シート!R40&lt;&gt;"",ASC(入力シート!R40),""))</f>
        <v/>
      </c>
      <c r="BB37" s="47" t="str">
        <f t="shared" si="24"/>
        <v>未入力</v>
      </c>
      <c r="BC37" s="42" t="str">
        <f>IF($C$7&lt;$G37,"",IF(入力シート!S40&lt;&gt;"",入力シート!S40,""))</f>
        <v/>
      </c>
      <c r="BD37" s="47" t="str">
        <f t="shared" ref="BD37" si="87">IF($C$7&lt;$G37,"",IF(BC37&lt;&gt;"","OK","未入力"))</f>
        <v>未入力</v>
      </c>
      <c r="BE37" s="47" t="str">
        <f>IF($C$7&lt;$G37,"",IF(BD37="未入力","-",IF(COUNTIF(リスト!$J$3:$J$6,BC37)=1,"OK","NG")))</f>
        <v>-</v>
      </c>
      <c r="BF37" s="42" t="str">
        <f>IF($C$7&lt;$G37,"",IF(入力シート!$T$5="✔",反映シート!$C$5,IF(AND(入力シート!$T$5="",入力シート!T40&lt;&gt;""),入力シート!T40,"")))</f>
        <v/>
      </c>
      <c r="BG37" s="42" t="str">
        <f t="shared" si="26"/>
        <v/>
      </c>
      <c r="BH37" s="42" t="str">
        <f t="shared" si="26"/>
        <v/>
      </c>
      <c r="BI37" s="47" t="str">
        <f t="shared" si="27"/>
        <v>未入力</v>
      </c>
      <c r="BJ37" s="42" t="str">
        <f>IF($C$7&lt;$G37,"",IF(入力シート!V40&lt;&gt;"",DBCS(SUBSTITUTE(SUBSTITUTE(入力シート!V40,"　"," ")," ","")),""))</f>
        <v/>
      </c>
      <c r="BK37" s="47" t="str">
        <f t="shared" si="28"/>
        <v>未入力</v>
      </c>
      <c r="BL37" s="42" t="str">
        <f>IF($C$7&lt;$G37,"",IF(入力シート!W40&lt;&gt;"",入力シート!W40,""))</f>
        <v/>
      </c>
      <c r="BM37" s="47" t="str">
        <f t="shared" si="28"/>
        <v>未入力</v>
      </c>
      <c r="BN37" s="42" t="str">
        <f>IF($C$7&lt;$G37,"",IF(入力シート!X40&lt;&gt;"",入力シート!X40,""))</f>
        <v/>
      </c>
      <c r="BO37" s="47" t="str">
        <f t="shared" ref="BO37" si="88">IF($C$7&lt;$G37,"",IF(BN37&lt;&gt;"","OK","未入力"))</f>
        <v>未入力</v>
      </c>
      <c r="BP37" s="47" t="str">
        <f t="shared" si="0"/>
        <v>-</v>
      </c>
      <c r="BQ37" s="47" t="str">
        <f t="shared" si="30"/>
        <v>NG</v>
      </c>
    </row>
    <row r="38" spans="7:69">
      <c r="G38" s="52">
        <v>32</v>
      </c>
      <c r="H38" s="42" t="str">
        <f>IF($C$7&lt;$G38,"",IF(入力シート!C41&lt;&gt;"",入力シート!C41,""))</f>
        <v/>
      </c>
      <c r="I38" s="47" t="str">
        <f t="shared" si="1"/>
        <v>未入力</v>
      </c>
      <c r="J38" s="47" t="str">
        <f>IF($C$7&lt;$G38,"",IF(H38="","-",IF(COUNTIF(リスト!$A$3:$A$137,エラー判定シート!H38)=1,"OK","NG")))</f>
        <v>-</v>
      </c>
      <c r="K38" s="42" t="str">
        <f>IF($C$7&lt;$G38,"",IF(入力シート!D41&lt;&gt;"",UPPER(入力シート!D41),""))</f>
        <v/>
      </c>
      <c r="L38" s="47" t="str">
        <f t="shared" si="2"/>
        <v>未入力</v>
      </c>
      <c r="M38" s="47" t="str">
        <f>IF($C$7&lt;$G38,"",IF(L38="未入力","-",IF(COUNTIF(リスト!$B$3:$B$4233,エラー判定シート!K38)&gt;=1,"OK","NG")))</f>
        <v>-</v>
      </c>
      <c r="N38" s="42" t="str">
        <f>IF($C$7&lt;$G38,"",IF(入力シート!E41&lt;&gt;"",入力シート!E41,""))</f>
        <v/>
      </c>
      <c r="O38" s="47" t="str">
        <f t="shared" si="3"/>
        <v>未入力</v>
      </c>
      <c r="P38" s="47" t="str">
        <f>IF($C$7&lt;$G38,"",IF(O38="未入力","-",IF(COUNTIF(リスト!$C$3:$C$43,エラー判定シート!N38)=1,"OK","NG")))</f>
        <v>-</v>
      </c>
      <c r="Q38" s="47" t="str">
        <f>IF(OR($C$7&lt;$G38,AG38&lt;&gt;"OK",AH38&lt;&gt;"OK",AM38&lt;&gt;"OK",AN38&lt;&gt;"OK"),"",IF(O38="未入力","-",IF(OR(AND(AF38&lt;&gt;"軽自動車",AL38="事業用",COUNTIF(ひらがなリスト!$B$3:$B$48,エラー判定シート!N38)=1),AND(AF38&lt;&gt;"軽自動車",AL38="自家用",COUNTIF(ひらがなリスト!$C$3:$C$48,エラー判定シート!N38)=1),AND(AF38="軽自動車",AL38="事業用",COUNTIF(ひらがなリスト!$D$3:$D$48,エラー判定シート!N38)=1),AND(AF38="軽自動車",AL38="自家用",COUNTIF(ひらがなリスト!$E$3:$E$48,エラー判定シート!N38)=1)),"OK","NG")))</f>
        <v/>
      </c>
      <c r="R38" s="42" t="str">
        <f>IF($C$7&lt;$G38,"",IF(入力シート!F41&lt;&gt;"",VALUE(SUBSTITUTE(SUBSTITUTE(入力シート!F41,"-","・"),"・","")),""))</f>
        <v/>
      </c>
      <c r="S38" s="47" t="str">
        <f t="shared" si="4"/>
        <v>未入力</v>
      </c>
      <c r="T38" s="47" t="str">
        <f t="shared" si="5"/>
        <v>-</v>
      </c>
      <c r="U38" s="42" t="str">
        <f t="shared" si="6"/>
        <v/>
      </c>
      <c r="V38" s="47" t="str">
        <f t="shared" si="7"/>
        <v/>
      </c>
      <c r="W38" s="42" t="str">
        <f>IF($C$7&lt;$G38,"",IF(入力シート!G41&lt;&gt;"",入力シート!G41,""))</f>
        <v/>
      </c>
      <c r="X38" s="47" t="str">
        <f t="shared" si="8"/>
        <v>未入力</v>
      </c>
      <c r="Y38" s="47" t="str">
        <f>IF($C$7&lt;$G38,"",IF(X38="未入力","-",IF(COUNTIF(リスト!$D$3:$D$5,エラー判定シート!W38)=1,"OK","NG")))</f>
        <v>-</v>
      </c>
      <c r="Z38" s="42" t="str">
        <f>IF($C$7&lt;$G38,"",IF(入力シート!H41&lt;&gt;"",入力シート!H41,""))</f>
        <v/>
      </c>
      <c r="AA38" s="47" t="str">
        <f t="shared" si="9"/>
        <v>未入力</v>
      </c>
      <c r="AB38" s="47" t="str">
        <f t="shared" si="10"/>
        <v>-</v>
      </c>
      <c r="AC38" s="42" t="str">
        <f>IF($C$7&lt;$G38,"",IF(入力シート!I41&lt;&gt;"",入力シート!I41,""))</f>
        <v/>
      </c>
      <c r="AD38" s="47" t="str">
        <f t="shared" si="11"/>
        <v>未入力</v>
      </c>
      <c r="AE38" s="47" t="str">
        <f t="shared" si="12"/>
        <v>-</v>
      </c>
      <c r="AF38" s="42" t="str">
        <f>IF($C$7&lt;$G38,"",IF(入力シート!J41&lt;&gt;"",入力シート!J41,""))</f>
        <v/>
      </c>
      <c r="AG38" s="47" t="str">
        <f t="shared" si="13"/>
        <v>未入力</v>
      </c>
      <c r="AH38" s="47" t="str">
        <f>IF($C$7&lt;$G38,"",IF(AG38="未入力","-",IF(COUNTIF(リスト!$F$3:$F$6,エラー判定シート!AF38)=1,"OK","NG")))</f>
        <v>-</v>
      </c>
      <c r="AI38" s="34" t="str">
        <f>IF($C$7&lt;$G38,"",IF(入力シート!K41&lt;&gt;"",SUBSTITUTE(入力シート!K41,"特殊","特種"),""))</f>
        <v/>
      </c>
      <c r="AJ38" s="47" t="str">
        <f t="shared" si="14"/>
        <v>未入力</v>
      </c>
      <c r="AK38" s="47" t="str">
        <f t="shared" si="15"/>
        <v>-</v>
      </c>
      <c r="AL38" s="42" t="str">
        <f>IF($C$7&lt;$G38,"",IF(入力シート!L41&lt;&gt;"",入力シート!L41,""))</f>
        <v/>
      </c>
      <c r="AM38" s="47" t="str">
        <f t="shared" si="16"/>
        <v>未入力</v>
      </c>
      <c r="AN38" s="47" t="str">
        <f t="shared" si="17"/>
        <v>-</v>
      </c>
      <c r="AO38" s="39" t="str">
        <f>IF($C$7&lt;$G38,"",IF(入力シート!M41&lt;&gt;"",入力シート!M41,""))</f>
        <v/>
      </c>
      <c r="AP38" s="47" t="str">
        <f t="shared" si="18"/>
        <v>未入力</v>
      </c>
      <c r="AQ38" s="47" t="str">
        <f>IF($C$7&lt;$G38,"",IF(AP38="未入力","-",IF(COUNTIF(リスト!$I$3:$I$52,エラー判定シート!AO38)=1,"OK","BC")))</f>
        <v>-</v>
      </c>
      <c r="AR38" s="39" t="str">
        <f>IF($C$7&lt;$G38,"",IF(入力シート!N41&lt;&gt;"",入力シート!N41,""))</f>
        <v/>
      </c>
      <c r="AS38" s="39" t="str">
        <f>IF($C$7&lt;$G38,"",IF(入力シート!O41&lt;&gt;"",入力シート!O41,""))</f>
        <v/>
      </c>
      <c r="AT38" s="47" t="str">
        <f t="shared" si="19"/>
        <v>未入力</v>
      </c>
      <c r="AU38" s="47" t="str">
        <f t="shared" si="20"/>
        <v>-</v>
      </c>
      <c r="AV38" s="39" t="str">
        <f>IF($C$7&lt;$G38,"",IF(入力シート!P41&lt;&gt;"",入力シート!P41,""))</f>
        <v/>
      </c>
      <c r="AW38" s="47" t="str">
        <f t="shared" si="21"/>
        <v>未入力</v>
      </c>
      <c r="AX38" s="39" t="str">
        <f>IF($C$7&lt;$G38,"",IF(入力シート!Q41&lt;&gt;"",ASC(入力シート!Q41),""))</f>
        <v/>
      </c>
      <c r="AY38" s="47" t="str">
        <f t="shared" si="22"/>
        <v>未入力</v>
      </c>
      <c r="AZ38" s="47" t="str">
        <f t="shared" si="23"/>
        <v>-</v>
      </c>
      <c r="BA38" s="39" t="str">
        <f>IF($C$7&lt;$G38,"",IF(入力シート!R41&lt;&gt;"",ASC(入力シート!R41),""))</f>
        <v/>
      </c>
      <c r="BB38" s="47" t="str">
        <f t="shared" si="24"/>
        <v>未入力</v>
      </c>
      <c r="BC38" s="42" t="str">
        <f>IF($C$7&lt;$G38,"",IF(入力シート!S41&lt;&gt;"",入力シート!S41,""))</f>
        <v/>
      </c>
      <c r="BD38" s="47" t="str">
        <f t="shared" ref="BD38" si="89">IF($C$7&lt;$G38,"",IF(BC38&lt;&gt;"","OK","未入力"))</f>
        <v>未入力</v>
      </c>
      <c r="BE38" s="47" t="str">
        <f>IF($C$7&lt;$G38,"",IF(BD38="未入力","-",IF(COUNTIF(リスト!$J$3:$J$6,BC38)=1,"OK","NG")))</f>
        <v>-</v>
      </c>
      <c r="BF38" s="42" t="str">
        <f>IF($C$7&lt;$G38,"",IF(入力シート!$T$5="✔",反映シート!$C$5,IF(AND(入力シート!$T$5="",入力シート!T41&lt;&gt;""),入力シート!T41,"")))</f>
        <v/>
      </c>
      <c r="BG38" s="42" t="str">
        <f t="shared" si="26"/>
        <v/>
      </c>
      <c r="BH38" s="42" t="str">
        <f t="shared" si="26"/>
        <v/>
      </c>
      <c r="BI38" s="47" t="str">
        <f t="shared" si="27"/>
        <v>未入力</v>
      </c>
      <c r="BJ38" s="42" t="str">
        <f>IF($C$7&lt;$G38,"",IF(入力シート!V41&lt;&gt;"",DBCS(SUBSTITUTE(SUBSTITUTE(入力シート!V41,"　"," ")," ","")),""))</f>
        <v/>
      </c>
      <c r="BK38" s="47" t="str">
        <f t="shared" si="28"/>
        <v>未入力</v>
      </c>
      <c r="BL38" s="42" t="str">
        <f>IF($C$7&lt;$G38,"",IF(入力シート!W41&lt;&gt;"",入力シート!W41,""))</f>
        <v/>
      </c>
      <c r="BM38" s="47" t="str">
        <f t="shared" si="28"/>
        <v>未入力</v>
      </c>
      <c r="BN38" s="42" t="str">
        <f>IF($C$7&lt;$G38,"",IF(入力シート!X41&lt;&gt;"",入力シート!X41,""))</f>
        <v/>
      </c>
      <c r="BO38" s="47" t="str">
        <f t="shared" ref="BO38" si="90">IF($C$7&lt;$G38,"",IF(BN38&lt;&gt;"","OK","未入力"))</f>
        <v>未入力</v>
      </c>
      <c r="BP38" s="47" t="str">
        <f t="shared" si="0"/>
        <v>-</v>
      </c>
      <c r="BQ38" s="47" t="str">
        <f t="shared" si="30"/>
        <v>NG</v>
      </c>
    </row>
    <row r="39" spans="7:69">
      <c r="G39" s="52">
        <v>33</v>
      </c>
      <c r="H39" s="42" t="str">
        <f>IF($C$7&lt;$G39,"",IF(入力シート!C42&lt;&gt;"",入力シート!C42,""))</f>
        <v/>
      </c>
      <c r="I39" s="47" t="str">
        <f t="shared" si="1"/>
        <v>未入力</v>
      </c>
      <c r="J39" s="47" t="str">
        <f>IF($C$7&lt;$G39,"",IF(H39="","-",IF(COUNTIF(リスト!$A$3:$A$137,エラー判定シート!H39)=1,"OK","NG")))</f>
        <v>-</v>
      </c>
      <c r="K39" s="42" t="str">
        <f>IF($C$7&lt;$G39,"",IF(入力シート!D42&lt;&gt;"",UPPER(入力シート!D42),""))</f>
        <v/>
      </c>
      <c r="L39" s="47" t="str">
        <f t="shared" si="2"/>
        <v>未入力</v>
      </c>
      <c r="M39" s="47" t="str">
        <f>IF($C$7&lt;$G39,"",IF(L39="未入力","-",IF(COUNTIF(リスト!$B$3:$B$4233,エラー判定シート!K39)&gt;=1,"OK","NG")))</f>
        <v>-</v>
      </c>
      <c r="N39" s="42" t="str">
        <f>IF($C$7&lt;$G39,"",IF(入力シート!E42&lt;&gt;"",入力シート!E42,""))</f>
        <v/>
      </c>
      <c r="O39" s="47" t="str">
        <f t="shared" si="3"/>
        <v>未入力</v>
      </c>
      <c r="P39" s="47" t="str">
        <f>IF($C$7&lt;$G39,"",IF(O39="未入力","-",IF(COUNTIF(リスト!$C$3:$C$43,エラー判定シート!N39)=1,"OK","NG")))</f>
        <v>-</v>
      </c>
      <c r="Q39" s="47" t="str">
        <f>IF(OR($C$7&lt;$G39,AG39&lt;&gt;"OK",AH39&lt;&gt;"OK",AM39&lt;&gt;"OK",AN39&lt;&gt;"OK"),"",IF(O39="未入力","-",IF(OR(AND(AF39&lt;&gt;"軽自動車",AL39="事業用",COUNTIF(ひらがなリスト!$B$3:$B$48,エラー判定シート!N39)=1),AND(AF39&lt;&gt;"軽自動車",AL39="自家用",COUNTIF(ひらがなリスト!$C$3:$C$48,エラー判定シート!N39)=1),AND(AF39="軽自動車",AL39="事業用",COUNTIF(ひらがなリスト!$D$3:$D$48,エラー判定シート!N39)=1),AND(AF39="軽自動車",AL39="自家用",COUNTIF(ひらがなリスト!$E$3:$E$48,エラー判定シート!N39)=1)),"OK","NG")))</f>
        <v/>
      </c>
      <c r="R39" s="42" t="str">
        <f>IF($C$7&lt;$G39,"",IF(入力シート!F42&lt;&gt;"",VALUE(SUBSTITUTE(SUBSTITUTE(入力シート!F42,"-","・"),"・","")),""))</f>
        <v/>
      </c>
      <c r="S39" s="47" t="str">
        <f t="shared" si="4"/>
        <v>未入力</v>
      </c>
      <c r="T39" s="47" t="str">
        <f t="shared" si="5"/>
        <v>-</v>
      </c>
      <c r="U39" s="42" t="str">
        <f t="shared" si="6"/>
        <v/>
      </c>
      <c r="V39" s="47" t="str">
        <f t="shared" si="7"/>
        <v/>
      </c>
      <c r="W39" s="42" t="str">
        <f>IF($C$7&lt;$G39,"",IF(入力シート!G42&lt;&gt;"",入力シート!G42,""))</f>
        <v/>
      </c>
      <c r="X39" s="47" t="str">
        <f t="shared" si="8"/>
        <v>未入力</v>
      </c>
      <c r="Y39" s="47" t="str">
        <f>IF($C$7&lt;$G39,"",IF(X39="未入力","-",IF(COUNTIF(リスト!$D$3:$D$5,エラー判定シート!W39)=1,"OK","NG")))</f>
        <v>-</v>
      </c>
      <c r="Z39" s="42" t="str">
        <f>IF($C$7&lt;$G39,"",IF(入力シート!H42&lt;&gt;"",入力シート!H42,""))</f>
        <v/>
      </c>
      <c r="AA39" s="47" t="str">
        <f t="shared" si="9"/>
        <v>未入力</v>
      </c>
      <c r="AB39" s="47" t="str">
        <f t="shared" si="10"/>
        <v>-</v>
      </c>
      <c r="AC39" s="42" t="str">
        <f>IF($C$7&lt;$G39,"",IF(入力シート!I42&lt;&gt;"",入力シート!I42,""))</f>
        <v/>
      </c>
      <c r="AD39" s="47" t="str">
        <f t="shared" si="11"/>
        <v>未入力</v>
      </c>
      <c r="AE39" s="47" t="str">
        <f t="shared" si="12"/>
        <v>-</v>
      </c>
      <c r="AF39" s="42" t="str">
        <f>IF($C$7&lt;$G39,"",IF(入力シート!J42&lt;&gt;"",入力シート!J42,""))</f>
        <v/>
      </c>
      <c r="AG39" s="47" t="str">
        <f t="shared" si="13"/>
        <v>未入力</v>
      </c>
      <c r="AH39" s="47" t="str">
        <f>IF($C$7&lt;$G39,"",IF(AG39="未入力","-",IF(COUNTIF(リスト!$F$3:$F$6,エラー判定シート!AF39)=1,"OK","NG")))</f>
        <v>-</v>
      </c>
      <c r="AI39" s="34" t="str">
        <f>IF($C$7&lt;$G39,"",IF(入力シート!K42&lt;&gt;"",SUBSTITUTE(入力シート!K42,"特殊","特種"),""))</f>
        <v/>
      </c>
      <c r="AJ39" s="47" t="str">
        <f t="shared" si="14"/>
        <v>未入力</v>
      </c>
      <c r="AK39" s="47" t="str">
        <f t="shared" si="15"/>
        <v>-</v>
      </c>
      <c r="AL39" s="42" t="str">
        <f>IF($C$7&lt;$G39,"",IF(入力シート!L42&lt;&gt;"",入力シート!L42,""))</f>
        <v/>
      </c>
      <c r="AM39" s="47" t="str">
        <f t="shared" si="16"/>
        <v>未入力</v>
      </c>
      <c r="AN39" s="47" t="str">
        <f t="shared" si="17"/>
        <v>-</v>
      </c>
      <c r="AO39" s="39" t="str">
        <f>IF($C$7&lt;$G39,"",IF(入力シート!M42&lt;&gt;"",入力シート!M42,""))</f>
        <v/>
      </c>
      <c r="AP39" s="47" t="str">
        <f t="shared" si="18"/>
        <v>未入力</v>
      </c>
      <c r="AQ39" s="47" t="str">
        <f>IF($C$7&lt;$G39,"",IF(AP39="未入力","-",IF(COUNTIF(リスト!$I$3:$I$52,エラー判定シート!AO39)=1,"OK","BC")))</f>
        <v>-</v>
      </c>
      <c r="AR39" s="39" t="str">
        <f>IF($C$7&lt;$G39,"",IF(入力シート!N42&lt;&gt;"",入力シート!N42,""))</f>
        <v/>
      </c>
      <c r="AS39" s="39" t="str">
        <f>IF($C$7&lt;$G39,"",IF(入力シート!O42&lt;&gt;"",入力シート!O42,""))</f>
        <v/>
      </c>
      <c r="AT39" s="47" t="str">
        <f t="shared" si="19"/>
        <v>未入力</v>
      </c>
      <c r="AU39" s="47" t="str">
        <f t="shared" si="20"/>
        <v>-</v>
      </c>
      <c r="AV39" s="39" t="str">
        <f>IF($C$7&lt;$G39,"",IF(入力シート!P42&lt;&gt;"",入力シート!P42,""))</f>
        <v/>
      </c>
      <c r="AW39" s="47" t="str">
        <f t="shared" si="21"/>
        <v>未入力</v>
      </c>
      <c r="AX39" s="39" t="str">
        <f>IF($C$7&lt;$G39,"",IF(入力シート!Q42&lt;&gt;"",ASC(入力シート!Q42),""))</f>
        <v/>
      </c>
      <c r="AY39" s="47" t="str">
        <f t="shared" si="22"/>
        <v>未入力</v>
      </c>
      <c r="AZ39" s="47" t="str">
        <f t="shared" si="23"/>
        <v>-</v>
      </c>
      <c r="BA39" s="39" t="str">
        <f>IF($C$7&lt;$G39,"",IF(入力シート!R42&lt;&gt;"",ASC(入力シート!R42),""))</f>
        <v/>
      </c>
      <c r="BB39" s="47" t="str">
        <f t="shared" si="24"/>
        <v>未入力</v>
      </c>
      <c r="BC39" s="42" t="str">
        <f>IF($C$7&lt;$G39,"",IF(入力シート!S42&lt;&gt;"",入力シート!S42,""))</f>
        <v/>
      </c>
      <c r="BD39" s="47" t="str">
        <f t="shared" ref="BD39" si="91">IF($C$7&lt;$G39,"",IF(BC39&lt;&gt;"","OK","未入力"))</f>
        <v>未入力</v>
      </c>
      <c r="BE39" s="47" t="str">
        <f>IF($C$7&lt;$G39,"",IF(BD39="未入力","-",IF(COUNTIF(リスト!$J$3:$J$6,BC39)=1,"OK","NG")))</f>
        <v>-</v>
      </c>
      <c r="BF39" s="42" t="str">
        <f>IF($C$7&lt;$G39,"",IF(入力シート!$T$5="✔",反映シート!$C$5,IF(AND(入力シート!$T$5="",入力シート!T42&lt;&gt;""),入力シート!T42,"")))</f>
        <v/>
      </c>
      <c r="BG39" s="42" t="str">
        <f t="shared" si="26"/>
        <v/>
      </c>
      <c r="BH39" s="42" t="str">
        <f t="shared" si="26"/>
        <v/>
      </c>
      <c r="BI39" s="47" t="str">
        <f t="shared" si="27"/>
        <v>未入力</v>
      </c>
      <c r="BJ39" s="42" t="str">
        <f>IF($C$7&lt;$G39,"",IF(入力シート!V42&lt;&gt;"",DBCS(SUBSTITUTE(SUBSTITUTE(入力シート!V42,"　"," ")," ","")),""))</f>
        <v/>
      </c>
      <c r="BK39" s="47" t="str">
        <f t="shared" si="28"/>
        <v>未入力</v>
      </c>
      <c r="BL39" s="42" t="str">
        <f>IF($C$7&lt;$G39,"",IF(入力シート!W42&lt;&gt;"",入力シート!W42,""))</f>
        <v/>
      </c>
      <c r="BM39" s="47" t="str">
        <f t="shared" si="28"/>
        <v>未入力</v>
      </c>
      <c r="BN39" s="42" t="str">
        <f>IF($C$7&lt;$G39,"",IF(入力シート!X42&lt;&gt;"",入力シート!X42,""))</f>
        <v/>
      </c>
      <c r="BO39" s="47" t="str">
        <f t="shared" ref="BO39" si="92">IF($C$7&lt;$G39,"",IF(BN39&lt;&gt;"","OK","未入力"))</f>
        <v>未入力</v>
      </c>
      <c r="BP39" s="47" t="str">
        <f t="shared" ref="BP39:BP56" si="93">IF($C$7&lt;$G39,"",IF(BO39="未入力","-",IF(COUNTIF($BN$7:$BN$56,BN39)=1,"OK","NG")))</f>
        <v>-</v>
      </c>
      <c r="BQ39" s="47" t="str">
        <f t="shared" si="30"/>
        <v>NG</v>
      </c>
    </row>
    <row r="40" spans="7:69">
      <c r="G40" s="52">
        <v>34</v>
      </c>
      <c r="H40" s="42" t="str">
        <f>IF($C$7&lt;$G40,"",IF(入力シート!C43&lt;&gt;"",入力シート!C43,""))</f>
        <v/>
      </c>
      <c r="I40" s="47" t="str">
        <f t="shared" si="1"/>
        <v>未入力</v>
      </c>
      <c r="J40" s="47" t="str">
        <f>IF($C$7&lt;$G40,"",IF(H40="","-",IF(COUNTIF(リスト!$A$3:$A$137,エラー判定シート!H40)=1,"OK","NG")))</f>
        <v>-</v>
      </c>
      <c r="K40" s="42" t="str">
        <f>IF($C$7&lt;$G40,"",IF(入力シート!D43&lt;&gt;"",UPPER(入力シート!D43),""))</f>
        <v/>
      </c>
      <c r="L40" s="47" t="str">
        <f t="shared" si="2"/>
        <v>未入力</v>
      </c>
      <c r="M40" s="47" t="str">
        <f>IF($C$7&lt;$G40,"",IF(L40="未入力","-",IF(COUNTIF(リスト!$B$3:$B$4233,エラー判定シート!K40)&gt;=1,"OK","NG")))</f>
        <v>-</v>
      </c>
      <c r="N40" s="42" t="str">
        <f>IF($C$7&lt;$G40,"",IF(入力シート!E43&lt;&gt;"",入力シート!E43,""))</f>
        <v/>
      </c>
      <c r="O40" s="47" t="str">
        <f t="shared" si="3"/>
        <v>未入力</v>
      </c>
      <c r="P40" s="47" t="str">
        <f>IF($C$7&lt;$G40,"",IF(O40="未入力","-",IF(COUNTIF(リスト!$C$3:$C$43,エラー判定シート!N40)=1,"OK","NG")))</f>
        <v>-</v>
      </c>
      <c r="Q40" s="47" t="str">
        <f>IF(OR($C$7&lt;$G40,AG40&lt;&gt;"OK",AH40&lt;&gt;"OK",AM40&lt;&gt;"OK",AN40&lt;&gt;"OK"),"",IF(O40="未入力","-",IF(OR(AND(AF40&lt;&gt;"軽自動車",AL40="事業用",COUNTIF(ひらがなリスト!$B$3:$B$48,エラー判定シート!N40)=1),AND(AF40&lt;&gt;"軽自動車",AL40="自家用",COUNTIF(ひらがなリスト!$C$3:$C$48,エラー判定シート!N40)=1),AND(AF40="軽自動車",AL40="事業用",COUNTIF(ひらがなリスト!$D$3:$D$48,エラー判定シート!N40)=1),AND(AF40="軽自動車",AL40="自家用",COUNTIF(ひらがなリスト!$E$3:$E$48,エラー判定シート!N40)=1)),"OK","NG")))</f>
        <v/>
      </c>
      <c r="R40" s="42" t="str">
        <f>IF($C$7&lt;$G40,"",IF(入力シート!F43&lt;&gt;"",VALUE(SUBSTITUTE(SUBSTITUTE(入力シート!F43,"-","・"),"・","")),""))</f>
        <v/>
      </c>
      <c r="S40" s="47" t="str">
        <f t="shared" si="4"/>
        <v>未入力</v>
      </c>
      <c r="T40" s="47" t="str">
        <f t="shared" si="5"/>
        <v>-</v>
      </c>
      <c r="U40" s="42" t="str">
        <f t="shared" si="6"/>
        <v/>
      </c>
      <c r="V40" s="47" t="str">
        <f t="shared" si="7"/>
        <v/>
      </c>
      <c r="W40" s="42" t="str">
        <f>IF($C$7&lt;$G40,"",IF(入力シート!G43&lt;&gt;"",入力シート!G43,""))</f>
        <v/>
      </c>
      <c r="X40" s="47" t="str">
        <f t="shared" si="8"/>
        <v>未入力</v>
      </c>
      <c r="Y40" s="47" t="str">
        <f>IF($C$7&lt;$G40,"",IF(X40="未入力","-",IF(COUNTIF(リスト!$D$3:$D$5,エラー判定シート!W40)=1,"OK","NG")))</f>
        <v>-</v>
      </c>
      <c r="Z40" s="42" t="str">
        <f>IF($C$7&lt;$G40,"",IF(入力シート!H43&lt;&gt;"",入力シート!H43,""))</f>
        <v/>
      </c>
      <c r="AA40" s="47" t="str">
        <f t="shared" si="9"/>
        <v>未入力</v>
      </c>
      <c r="AB40" s="47" t="str">
        <f t="shared" si="10"/>
        <v>-</v>
      </c>
      <c r="AC40" s="42" t="str">
        <f>IF($C$7&lt;$G40,"",IF(入力シート!I43&lt;&gt;"",入力シート!I43,""))</f>
        <v/>
      </c>
      <c r="AD40" s="47" t="str">
        <f t="shared" si="11"/>
        <v>未入力</v>
      </c>
      <c r="AE40" s="47" t="str">
        <f t="shared" si="12"/>
        <v>-</v>
      </c>
      <c r="AF40" s="42" t="str">
        <f>IF($C$7&lt;$G40,"",IF(入力シート!J43&lt;&gt;"",入力シート!J43,""))</f>
        <v/>
      </c>
      <c r="AG40" s="47" t="str">
        <f t="shared" si="13"/>
        <v>未入力</v>
      </c>
      <c r="AH40" s="47" t="str">
        <f>IF($C$7&lt;$G40,"",IF(AG40="未入力","-",IF(COUNTIF(リスト!$F$3:$F$6,エラー判定シート!AF40)=1,"OK","NG")))</f>
        <v>-</v>
      </c>
      <c r="AI40" s="34" t="str">
        <f>IF($C$7&lt;$G40,"",IF(入力シート!K43&lt;&gt;"",SUBSTITUTE(入力シート!K43,"特殊","特種"),""))</f>
        <v/>
      </c>
      <c r="AJ40" s="47" t="str">
        <f t="shared" si="14"/>
        <v>未入力</v>
      </c>
      <c r="AK40" s="47" t="str">
        <f t="shared" si="15"/>
        <v>-</v>
      </c>
      <c r="AL40" s="42" t="str">
        <f>IF($C$7&lt;$G40,"",IF(入力シート!L43&lt;&gt;"",入力シート!L43,""))</f>
        <v/>
      </c>
      <c r="AM40" s="47" t="str">
        <f t="shared" si="16"/>
        <v>未入力</v>
      </c>
      <c r="AN40" s="47" t="str">
        <f t="shared" si="17"/>
        <v>-</v>
      </c>
      <c r="AO40" s="39" t="str">
        <f>IF($C$7&lt;$G40,"",IF(入力シート!M43&lt;&gt;"",入力シート!M43,""))</f>
        <v/>
      </c>
      <c r="AP40" s="47" t="str">
        <f t="shared" si="18"/>
        <v>未入力</v>
      </c>
      <c r="AQ40" s="47" t="str">
        <f>IF($C$7&lt;$G40,"",IF(AP40="未入力","-",IF(COUNTIF(リスト!$I$3:$I$52,エラー判定シート!AO40)=1,"OK","BC")))</f>
        <v>-</v>
      </c>
      <c r="AR40" s="39" t="str">
        <f>IF($C$7&lt;$G40,"",IF(入力シート!N43&lt;&gt;"",入力シート!N43,""))</f>
        <v/>
      </c>
      <c r="AS40" s="39" t="str">
        <f>IF($C$7&lt;$G40,"",IF(入力シート!O43&lt;&gt;"",入力シート!O43,""))</f>
        <v/>
      </c>
      <c r="AT40" s="47" t="str">
        <f t="shared" si="19"/>
        <v>未入力</v>
      </c>
      <c r="AU40" s="47" t="str">
        <f t="shared" si="20"/>
        <v>-</v>
      </c>
      <c r="AV40" s="39" t="str">
        <f>IF($C$7&lt;$G40,"",IF(入力シート!P43&lt;&gt;"",入力シート!P43,""))</f>
        <v/>
      </c>
      <c r="AW40" s="47" t="str">
        <f t="shared" si="21"/>
        <v>未入力</v>
      </c>
      <c r="AX40" s="39" t="str">
        <f>IF($C$7&lt;$G40,"",IF(入力シート!Q43&lt;&gt;"",ASC(入力シート!Q43),""))</f>
        <v/>
      </c>
      <c r="AY40" s="47" t="str">
        <f t="shared" si="22"/>
        <v>未入力</v>
      </c>
      <c r="AZ40" s="47" t="str">
        <f t="shared" si="23"/>
        <v>-</v>
      </c>
      <c r="BA40" s="39" t="str">
        <f>IF($C$7&lt;$G40,"",IF(入力シート!R43&lt;&gt;"",ASC(入力シート!R43),""))</f>
        <v/>
      </c>
      <c r="BB40" s="47" t="str">
        <f t="shared" si="24"/>
        <v>未入力</v>
      </c>
      <c r="BC40" s="42" t="str">
        <f>IF($C$7&lt;$G40,"",IF(入力シート!S43&lt;&gt;"",入力シート!S43,""))</f>
        <v/>
      </c>
      <c r="BD40" s="47" t="str">
        <f t="shared" ref="BD40" si="94">IF($C$7&lt;$G40,"",IF(BC40&lt;&gt;"","OK","未入力"))</f>
        <v>未入力</v>
      </c>
      <c r="BE40" s="47" t="str">
        <f>IF($C$7&lt;$G40,"",IF(BD40="未入力","-",IF(COUNTIF(リスト!$J$3:$J$6,BC40)=1,"OK","NG")))</f>
        <v>-</v>
      </c>
      <c r="BF40" s="42" t="str">
        <f>IF($C$7&lt;$G40,"",IF(入力シート!$T$5="✔",反映シート!$C$5,IF(AND(入力シート!$T$5="",入力シート!T43&lt;&gt;""),入力シート!T43,"")))</f>
        <v/>
      </c>
      <c r="BG40" s="42" t="str">
        <f t="shared" si="26"/>
        <v/>
      </c>
      <c r="BH40" s="42" t="str">
        <f t="shared" si="26"/>
        <v/>
      </c>
      <c r="BI40" s="47" t="str">
        <f t="shared" si="27"/>
        <v>未入力</v>
      </c>
      <c r="BJ40" s="42" t="str">
        <f>IF($C$7&lt;$G40,"",IF(入力シート!V43&lt;&gt;"",DBCS(SUBSTITUTE(SUBSTITUTE(入力シート!V43,"　"," ")," ","")),""))</f>
        <v/>
      </c>
      <c r="BK40" s="47" t="str">
        <f t="shared" si="28"/>
        <v>未入力</v>
      </c>
      <c r="BL40" s="42" t="str">
        <f>IF($C$7&lt;$G40,"",IF(入力シート!W43&lt;&gt;"",入力シート!W43,""))</f>
        <v/>
      </c>
      <c r="BM40" s="47" t="str">
        <f t="shared" si="28"/>
        <v>未入力</v>
      </c>
      <c r="BN40" s="42" t="str">
        <f>IF($C$7&lt;$G40,"",IF(入力シート!X43&lt;&gt;"",入力シート!X43,""))</f>
        <v/>
      </c>
      <c r="BO40" s="47" t="str">
        <f t="shared" ref="BO40" si="95">IF($C$7&lt;$G40,"",IF(BN40&lt;&gt;"","OK","未入力"))</f>
        <v>未入力</v>
      </c>
      <c r="BP40" s="47" t="str">
        <f t="shared" si="93"/>
        <v>-</v>
      </c>
      <c r="BQ40" s="47" t="str">
        <f t="shared" si="30"/>
        <v>NG</v>
      </c>
    </row>
    <row r="41" spans="7:69">
      <c r="G41" s="52">
        <v>35</v>
      </c>
      <c r="H41" s="42" t="str">
        <f>IF($C$7&lt;$G41,"",IF(入力シート!C44&lt;&gt;"",入力シート!C44,""))</f>
        <v/>
      </c>
      <c r="I41" s="47" t="str">
        <f t="shared" si="1"/>
        <v>未入力</v>
      </c>
      <c r="J41" s="47" t="str">
        <f>IF($C$7&lt;$G41,"",IF(H41="","-",IF(COUNTIF(リスト!$A$3:$A$137,エラー判定シート!H41)=1,"OK","NG")))</f>
        <v>-</v>
      </c>
      <c r="K41" s="42" t="str">
        <f>IF($C$7&lt;$G41,"",IF(入力シート!D44&lt;&gt;"",UPPER(入力シート!D44),""))</f>
        <v/>
      </c>
      <c r="L41" s="47" t="str">
        <f t="shared" si="2"/>
        <v>未入力</v>
      </c>
      <c r="M41" s="47" t="str">
        <f>IF($C$7&lt;$G41,"",IF(L41="未入力","-",IF(COUNTIF(リスト!$B$3:$B$4233,エラー判定シート!K41)&gt;=1,"OK","NG")))</f>
        <v>-</v>
      </c>
      <c r="N41" s="42" t="str">
        <f>IF($C$7&lt;$G41,"",IF(入力シート!E44&lt;&gt;"",入力シート!E44,""))</f>
        <v/>
      </c>
      <c r="O41" s="47" t="str">
        <f t="shared" si="3"/>
        <v>未入力</v>
      </c>
      <c r="P41" s="47" t="str">
        <f>IF($C$7&lt;$G41,"",IF(O41="未入力","-",IF(COUNTIF(リスト!$C$3:$C$43,エラー判定シート!N41)=1,"OK","NG")))</f>
        <v>-</v>
      </c>
      <c r="Q41" s="47" t="str">
        <f>IF(OR($C$7&lt;$G41,AG41&lt;&gt;"OK",AH41&lt;&gt;"OK",AM41&lt;&gt;"OK",AN41&lt;&gt;"OK"),"",IF(O41="未入力","-",IF(OR(AND(AF41&lt;&gt;"軽自動車",AL41="事業用",COUNTIF(ひらがなリスト!$B$3:$B$48,エラー判定シート!N41)=1),AND(AF41&lt;&gt;"軽自動車",AL41="自家用",COUNTIF(ひらがなリスト!$C$3:$C$48,エラー判定シート!N41)=1),AND(AF41="軽自動車",AL41="事業用",COUNTIF(ひらがなリスト!$D$3:$D$48,エラー判定シート!N41)=1),AND(AF41="軽自動車",AL41="自家用",COUNTIF(ひらがなリスト!$E$3:$E$48,エラー判定シート!N41)=1)),"OK","NG")))</f>
        <v/>
      </c>
      <c r="R41" s="42" t="str">
        <f>IF($C$7&lt;$G41,"",IF(入力シート!F44&lt;&gt;"",VALUE(SUBSTITUTE(SUBSTITUTE(入力シート!F44,"-","・"),"・","")),""))</f>
        <v/>
      </c>
      <c r="S41" s="47" t="str">
        <f t="shared" si="4"/>
        <v>未入力</v>
      </c>
      <c r="T41" s="47" t="str">
        <f t="shared" si="5"/>
        <v>-</v>
      </c>
      <c r="U41" s="42" t="str">
        <f t="shared" si="6"/>
        <v/>
      </c>
      <c r="V41" s="47" t="str">
        <f t="shared" si="7"/>
        <v/>
      </c>
      <c r="W41" s="42" t="str">
        <f>IF($C$7&lt;$G41,"",IF(入力シート!G44&lt;&gt;"",入力シート!G44,""))</f>
        <v/>
      </c>
      <c r="X41" s="47" t="str">
        <f t="shared" si="8"/>
        <v>未入力</v>
      </c>
      <c r="Y41" s="47" t="str">
        <f>IF($C$7&lt;$G41,"",IF(X41="未入力","-",IF(COUNTIF(リスト!$D$3:$D$5,エラー判定シート!W41)=1,"OK","NG")))</f>
        <v>-</v>
      </c>
      <c r="Z41" s="42" t="str">
        <f>IF($C$7&lt;$G41,"",IF(入力シート!H44&lt;&gt;"",入力シート!H44,""))</f>
        <v/>
      </c>
      <c r="AA41" s="47" t="str">
        <f t="shared" si="9"/>
        <v>未入力</v>
      </c>
      <c r="AB41" s="47" t="str">
        <f t="shared" si="10"/>
        <v>-</v>
      </c>
      <c r="AC41" s="42" t="str">
        <f>IF($C$7&lt;$G41,"",IF(入力シート!I44&lt;&gt;"",入力シート!I44,""))</f>
        <v/>
      </c>
      <c r="AD41" s="47" t="str">
        <f t="shared" si="11"/>
        <v>未入力</v>
      </c>
      <c r="AE41" s="47" t="str">
        <f t="shared" si="12"/>
        <v>-</v>
      </c>
      <c r="AF41" s="42" t="str">
        <f>IF($C$7&lt;$G41,"",IF(入力シート!J44&lt;&gt;"",入力シート!J44,""))</f>
        <v/>
      </c>
      <c r="AG41" s="47" t="str">
        <f t="shared" si="13"/>
        <v>未入力</v>
      </c>
      <c r="AH41" s="47" t="str">
        <f>IF($C$7&lt;$G41,"",IF(AG41="未入力","-",IF(COUNTIF(リスト!$F$3:$F$6,エラー判定シート!AF41)=1,"OK","NG")))</f>
        <v>-</v>
      </c>
      <c r="AI41" s="34" t="str">
        <f>IF($C$7&lt;$G41,"",IF(入力シート!K44&lt;&gt;"",SUBSTITUTE(入力シート!K44,"特殊","特種"),""))</f>
        <v/>
      </c>
      <c r="AJ41" s="47" t="str">
        <f t="shared" si="14"/>
        <v>未入力</v>
      </c>
      <c r="AK41" s="47" t="str">
        <f t="shared" si="15"/>
        <v>-</v>
      </c>
      <c r="AL41" s="42" t="str">
        <f>IF($C$7&lt;$G41,"",IF(入力シート!L44&lt;&gt;"",入力シート!L44,""))</f>
        <v/>
      </c>
      <c r="AM41" s="47" t="str">
        <f t="shared" si="16"/>
        <v>未入力</v>
      </c>
      <c r="AN41" s="47" t="str">
        <f t="shared" si="17"/>
        <v>-</v>
      </c>
      <c r="AO41" s="39" t="str">
        <f>IF($C$7&lt;$G41,"",IF(入力シート!M44&lt;&gt;"",入力シート!M44,""))</f>
        <v/>
      </c>
      <c r="AP41" s="47" t="str">
        <f t="shared" si="18"/>
        <v>未入力</v>
      </c>
      <c r="AQ41" s="47" t="str">
        <f>IF($C$7&lt;$G41,"",IF(AP41="未入力","-",IF(COUNTIF(リスト!$I$3:$I$52,エラー判定シート!AO41)=1,"OK","BC")))</f>
        <v>-</v>
      </c>
      <c r="AR41" s="39" t="str">
        <f>IF($C$7&lt;$G41,"",IF(入力シート!N44&lt;&gt;"",入力シート!N44,""))</f>
        <v/>
      </c>
      <c r="AS41" s="39" t="str">
        <f>IF($C$7&lt;$G41,"",IF(入力シート!O44&lt;&gt;"",入力シート!O44,""))</f>
        <v/>
      </c>
      <c r="AT41" s="47" t="str">
        <f t="shared" si="19"/>
        <v>未入力</v>
      </c>
      <c r="AU41" s="47" t="str">
        <f t="shared" si="20"/>
        <v>-</v>
      </c>
      <c r="AV41" s="39" t="str">
        <f>IF($C$7&lt;$G41,"",IF(入力シート!P44&lt;&gt;"",入力シート!P44,""))</f>
        <v/>
      </c>
      <c r="AW41" s="47" t="str">
        <f t="shared" si="21"/>
        <v>未入力</v>
      </c>
      <c r="AX41" s="39" t="str">
        <f>IF($C$7&lt;$G41,"",IF(入力シート!Q44&lt;&gt;"",ASC(入力シート!Q44),""))</f>
        <v/>
      </c>
      <c r="AY41" s="47" t="str">
        <f t="shared" si="22"/>
        <v>未入力</v>
      </c>
      <c r="AZ41" s="47" t="str">
        <f t="shared" si="23"/>
        <v>-</v>
      </c>
      <c r="BA41" s="39" t="str">
        <f>IF($C$7&lt;$G41,"",IF(入力シート!R44&lt;&gt;"",ASC(入力シート!R44),""))</f>
        <v/>
      </c>
      <c r="BB41" s="47" t="str">
        <f t="shared" si="24"/>
        <v>未入力</v>
      </c>
      <c r="BC41" s="42" t="str">
        <f>IF($C$7&lt;$G41,"",IF(入力シート!S44&lt;&gt;"",入力シート!S44,""))</f>
        <v/>
      </c>
      <c r="BD41" s="47" t="str">
        <f t="shared" ref="BD41" si="96">IF($C$7&lt;$G41,"",IF(BC41&lt;&gt;"","OK","未入力"))</f>
        <v>未入力</v>
      </c>
      <c r="BE41" s="47" t="str">
        <f>IF($C$7&lt;$G41,"",IF(BD41="未入力","-",IF(COUNTIF(リスト!$J$3:$J$6,BC41)=1,"OK","NG")))</f>
        <v>-</v>
      </c>
      <c r="BF41" s="42" t="str">
        <f>IF($C$7&lt;$G41,"",IF(入力シート!$T$5="✔",反映シート!$C$5,IF(AND(入力シート!$T$5="",入力シート!T44&lt;&gt;""),入力シート!T44,"")))</f>
        <v/>
      </c>
      <c r="BG41" s="42" t="str">
        <f t="shared" si="26"/>
        <v/>
      </c>
      <c r="BH41" s="14" t="str">
        <f t="shared" ref="BH41" si="97">IF(BG41&lt;&gt;"",SUBSTITUTE(SUBSTITUTE(SUBSTITUTE(SUBSTITUTE(SUBSTITUTE(BG41,"（有）","㈲"),"㈲","🈶"),"🈶","㊒"),"㊒","(有)"),"(有)","有限会社"),"")</f>
        <v/>
      </c>
      <c r="BI41" s="47" t="str">
        <f t="shared" si="27"/>
        <v>未入力</v>
      </c>
      <c r="BJ41" s="42" t="str">
        <f>IF($C$7&lt;$G41,"",IF(入力シート!V44&lt;&gt;"",DBCS(SUBSTITUTE(SUBSTITUTE(入力シート!V44,"　"," ")," ","")),""))</f>
        <v/>
      </c>
      <c r="BK41" s="47" t="str">
        <f t="shared" si="28"/>
        <v>未入力</v>
      </c>
      <c r="BL41" s="42" t="str">
        <f>IF($C$7&lt;$G41,"",IF(入力シート!W44&lt;&gt;"",入力シート!W44,""))</f>
        <v/>
      </c>
      <c r="BM41" s="47" t="str">
        <f t="shared" si="28"/>
        <v>未入力</v>
      </c>
      <c r="BN41" s="42" t="str">
        <f>IF($C$7&lt;$G41,"",IF(入力シート!X44&lt;&gt;"",入力シート!X44,""))</f>
        <v/>
      </c>
      <c r="BO41" s="47" t="str">
        <f t="shared" ref="BO41" si="98">IF($C$7&lt;$G41,"",IF(BN41&lt;&gt;"","OK","未入力"))</f>
        <v>未入力</v>
      </c>
      <c r="BP41" s="47" t="str">
        <f t="shared" si="93"/>
        <v>-</v>
      </c>
      <c r="BQ41" s="47" t="str">
        <f t="shared" si="30"/>
        <v>NG</v>
      </c>
    </row>
    <row r="42" spans="7:69">
      <c r="G42" s="52">
        <v>36</v>
      </c>
      <c r="H42" s="42" t="str">
        <f>IF($C$7&lt;$G42,"",IF(入力シート!C45&lt;&gt;"",入力シート!C45,""))</f>
        <v/>
      </c>
      <c r="I42" s="47" t="str">
        <f t="shared" si="1"/>
        <v>未入力</v>
      </c>
      <c r="J42" s="47" t="str">
        <f>IF($C$7&lt;$G42,"",IF(H42="","-",IF(COUNTIF(リスト!$A$3:$A$137,エラー判定シート!H42)=1,"OK","NG")))</f>
        <v>-</v>
      </c>
      <c r="K42" s="42" t="str">
        <f>IF($C$7&lt;$G42,"",IF(入力シート!D45&lt;&gt;"",UPPER(入力シート!D45),""))</f>
        <v/>
      </c>
      <c r="L42" s="47" t="str">
        <f t="shared" si="2"/>
        <v>未入力</v>
      </c>
      <c r="M42" s="47" t="str">
        <f>IF($C$7&lt;$G42,"",IF(L42="未入力","-",IF(COUNTIF(リスト!$B$3:$B$4233,エラー判定シート!K42)&gt;=1,"OK","NG")))</f>
        <v>-</v>
      </c>
      <c r="N42" s="42" t="str">
        <f>IF($C$7&lt;$G42,"",IF(入力シート!E45&lt;&gt;"",入力シート!E45,""))</f>
        <v/>
      </c>
      <c r="O42" s="47" t="str">
        <f t="shared" si="3"/>
        <v>未入力</v>
      </c>
      <c r="P42" s="47" t="str">
        <f>IF($C$7&lt;$G42,"",IF(O42="未入力","-",IF(COUNTIF(リスト!$C$3:$C$43,エラー判定シート!N42)=1,"OK","NG")))</f>
        <v>-</v>
      </c>
      <c r="Q42" s="47" t="str">
        <f>IF(OR($C$7&lt;$G42,AG42&lt;&gt;"OK",AH42&lt;&gt;"OK",AM42&lt;&gt;"OK",AN42&lt;&gt;"OK"),"",IF(O42="未入力","-",IF(OR(AND(AF42&lt;&gt;"軽自動車",AL42="事業用",COUNTIF(ひらがなリスト!$B$3:$B$48,エラー判定シート!N42)=1),AND(AF42&lt;&gt;"軽自動車",AL42="自家用",COUNTIF(ひらがなリスト!$C$3:$C$48,エラー判定シート!N42)=1),AND(AF42="軽自動車",AL42="事業用",COUNTIF(ひらがなリスト!$D$3:$D$48,エラー判定シート!N42)=1),AND(AF42="軽自動車",AL42="自家用",COUNTIF(ひらがなリスト!$E$3:$E$48,エラー判定シート!N42)=1)),"OK","NG")))</f>
        <v/>
      </c>
      <c r="R42" s="42" t="str">
        <f>IF($C$7&lt;$G42,"",IF(入力シート!F45&lt;&gt;"",VALUE(SUBSTITUTE(SUBSTITUTE(入力シート!F45,"-","・"),"・","")),""))</f>
        <v/>
      </c>
      <c r="S42" s="47" t="str">
        <f t="shared" si="4"/>
        <v>未入力</v>
      </c>
      <c r="T42" s="47" t="str">
        <f t="shared" si="5"/>
        <v>-</v>
      </c>
      <c r="U42" s="42" t="str">
        <f t="shared" si="6"/>
        <v/>
      </c>
      <c r="V42" s="47" t="str">
        <f t="shared" si="7"/>
        <v/>
      </c>
      <c r="W42" s="42" t="str">
        <f>IF($C$7&lt;$G42,"",IF(入力シート!G45&lt;&gt;"",入力シート!G45,""))</f>
        <v/>
      </c>
      <c r="X42" s="47" t="str">
        <f t="shared" si="8"/>
        <v>未入力</v>
      </c>
      <c r="Y42" s="47" t="str">
        <f>IF($C$7&lt;$G42,"",IF(X42="未入力","-",IF(COUNTIF(リスト!$D$3:$D$5,エラー判定シート!W42)=1,"OK","NG")))</f>
        <v>-</v>
      </c>
      <c r="Z42" s="42" t="str">
        <f>IF($C$7&lt;$G42,"",IF(入力シート!H45&lt;&gt;"",入力シート!H45,""))</f>
        <v/>
      </c>
      <c r="AA42" s="47" t="str">
        <f t="shared" si="9"/>
        <v>未入力</v>
      </c>
      <c r="AB42" s="47" t="str">
        <f t="shared" si="10"/>
        <v>-</v>
      </c>
      <c r="AC42" s="42" t="str">
        <f>IF($C$7&lt;$G42,"",IF(入力シート!I45&lt;&gt;"",入力シート!I45,""))</f>
        <v/>
      </c>
      <c r="AD42" s="47" t="str">
        <f t="shared" si="11"/>
        <v>未入力</v>
      </c>
      <c r="AE42" s="47" t="str">
        <f t="shared" si="12"/>
        <v>-</v>
      </c>
      <c r="AF42" s="42" t="str">
        <f>IF($C$7&lt;$G42,"",IF(入力シート!J45&lt;&gt;"",入力シート!J45,""))</f>
        <v/>
      </c>
      <c r="AG42" s="47" t="str">
        <f t="shared" si="13"/>
        <v>未入力</v>
      </c>
      <c r="AH42" s="47" t="str">
        <f>IF($C$7&lt;$G42,"",IF(AG42="未入力","-",IF(COUNTIF(リスト!$F$3:$F$6,エラー判定シート!AF42)=1,"OK","NG")))</f>
        <v>-</v>
      </c>
      <c r="AI42" s="34" t="str">
        <f>IF($C$7&lt;$G42,"",IF(入力シート!K45&lt;&gt;"",SUBSTITUTE(入力シート!K45,"特殊","特種"),""))</f>
        <v/>
      </c>
      <c r="AJ42" s="47" t="str">
        <f t="shared" si="14"/>
        <v>未入力</v>
      </c>
      <c r="AK42" s="47" t="str">
        <f t="shared" si="15"/>
        <v>-</v>
      </c>
      <c r="AL42" s="42" t="str">
        <f>IF($C$7&lt;$G42,"",IF(入力シート!L45&lt;&gt;"",入力シート!L45,""))</f>
        <v/>
      </c>
      <c r="AM42" s="47" t="str">
        <f t="shared" si="16"/>
        <v>未入力</v>
      </c>
      <c r="AN42" s="47" t="str">
        <f t="shared" si="17"/>
        <v>-</v>
      </c>
      <c r="AO42" s="39" t="str">
        <f>IF($C$7&lt;$G42,"",IF(入力シート!M45&lt;&gt;"",入力シート!M45,""))</f>
        <v/>
      </c>
      <c r="AP42" s="47" t="str">
        <f t="shared" si="18"/>
        <v>未入力</v>
      </c>
      <c r="AQ42" s="47" t="str">
        <f>IF($C$7&lt;$G42,"",IF(AP42="未入力","-",IF(COUNTIF(リスト!$I$3:$I$52,エラー判定シート!AO42)=1,"OK","BC")))</f>
        <v>-</v>
      </c>
      <c r="AR42" s="39" t="str">
        <f>IF($C$7&lt;$G42,"",IF(入力シート!N45&lt;&gt;"",入力シート!N45,""))</f>
        <v/>
      </c>
      <c r="AS42" s="39" t="str">
        <f>IF($C$7&lt;$G42,"",IF(入力シート!O45&lt;&gt;"",入力シート!O45,""))</f>
        <v/>
      </c>
      <c r="AT42" s="47" t="str">
        <f t="shared" si="19"/>
        <v>未入力</v>
      </c>
      <c r="AU42" s="47" t="str">
        <f t="shared" si="20"/>
        <v>-</v>
      </c>
      <c r="AV42" s="39" t="str">
        <f>IF($C$7&lt;$G42,"",IF(入力シート!P45&lt;&gt;"",入力シート!P45,""))</f>
        <v/>
      </c>
      <c r="AW42" s="47" t="str">
        <f t="shared" si="21"/>
        <v>未入力</v>
      </c>
      <c r="AX42" s="39" t="str">
        <f>IF($C$7&lt;$G42,"",IF(入力シート!Q45&lt;&gt;"",ASC(入力シート!Q45),""))</f>
        <v/>
      </c>
      <c r="AY42" s="47" t="str">
        <f t="shared" si="22"/>
        <v>未入力</v>
      </c>
      <c r="AZ42" s="47" t="str">
        <f t="shared" si="23"/>
        <v>-</v>
      </c>
      <c r="BA42" s="39" t="str">
        <f>IF($C$7&lt;$G42,"",IF(入力シート!R45&lt;&gt;"",ASC(入力シート!R45),""))</f>
        <v/>
      </c>
      <c r="BB42" s="47" t="str">
        <f t="shared" si="24"/>
        <v>未入力</v>
      </c>
      <c r="BC42" s="42" t="str">
        <f>IF($C$7&lt;$G42,"",IF(入力シート!S45&lt;&gt;"",入力シート!S45,""))</f>
        <v/>
      </c>
      <c r="BD42" s="47" t="str">
        <f t="shared" ref="BD42" si="99">IF($C$7&lt;$G42,"",IF(BC42&lt;&gt;"","OK","未入力"))</f>
        <v>未入力</v>
      </c>
      <c r="BE42" s="47" t="str">
        <f>IF($C$7&lt;$G42,"",IF(BD42="未入力","-",IF(COUNTIF(リスト!$J$3:$J$6,BC42)=1,"OK","NG")))</f>
        <v>-</v>
      </c>
      <c r="BF42" s="42" t="str">
        <f>IF($C$7&lt;$G42,"",IF(入力シート!$T$5="✔",反映シート!$C$5,IF(AND(入力シート!$T$5="",入力シート!T45&lt;&gt;""),入力シート!T45,"")))</f>
        <v/>
      </c>
      <c r="BG42" s="42" t="str">
        <f t="shared" si="26"/>
        <v/>
      </c>
      <c r="BH42" s="14" t="str">
        <f t="shared" ref="BH42" si="100">IF(BG42&lt;&gt;"",SUBSTITUTE(SUBSTITUTE(SUBSTITUTE(SUBSTITUTE(SUBSTITUTE(BG42,"（有）","㈲"),"㈲","🈶"),"🈶","㊒"),"㊒","(有)"),"(有)","有限会社"),"")</f>
        <v/>
      </c>
      <c r="BI42" s="47" t="str">
        <f t="shared" si="27"/>
        <v>未入力</v>
      </c>
      <c r="BJ42" s="42" t="str">
        <f>IF($C$7&lt;$G42,"",IF(入力シート!V45&lt;&gt;"",DBCS(SUBSTITUTE(SUBSTITUTE(入力シート!V45,"　"," ")," ","")),""))</f>
        <v/>
      </c>
      <c r="BK42" s="47" t="str">
        <f t="shared" si="28"/>
        <v>未入力</v>
      </c>
      <c r="BL42" s="42" t="str">
        <f>IF($C$7&lt;$G42,"",IF(入力シート!W45&lt;&gt;"",入力シート!W45,""))</f>
        <v/>
      </c>
      <c r="BM42" s="47" t="str">
        <f t="shared" si="28"/>
        <v>未入力</v>
      </c>
      <c r="BN42" s="42" t="str">
        <f>IF($C$7&lt;$G42,"",IF(入力シート!X45&lt;&gt;"",入力シート!X45,""))</f>
        <v/>
      </c>
      <c r="BO42" s="47" t="str">
        <f t="shared" ref="BO42" si="101">IF($C$7&lt;$G42,"",IF(BN42&lt;&gt;"","OK","未入力"))</f>
        <v>未入力</v>
      </c>
      <c r="BP42" s="47" t="str">
        <f t="shared" si="93"/>
        <v>-</v>
      </c>
      <c r="BQ42" s="47" t="str">
        <f t="shared" si="30"/>
        <v>NG</v>
      </c>
    </row>
    <row r="43" spans="7:69">
      <c r="G43" s="52">
        <v>37</v>
      </c>
      <c r="H43" s="42" t="str">
        <f>IF($C$7&lt;$G43,"",IF(入力シート!C46&lt;&gt;"",入力シート!C46,""))</f>
        <v/>
      </c>
      <c r="I43" s="47" t="str">
        <f t="shared" si="1"/>
        <v>未入力</v>
      </c>
      <c r="J43" s="47" t="str">
        <f>IF($C$7&lt;$G43,"",IF(H43="","-",IF(COUNTIF(リスト!$A$3:$A$137,エラー判定シート!H43)=1,"OK","NG")))</f>
        <v>-</v>
      </c>
      <c r="K43" s="42" t="str">
        <f>IF($C$7&lt;$G43,"",IF(入力シート!D46&lt;&gt;"",UPPER(入力シート!D46),""))</f>
        <v/>
      </c>
      <c r="L43" s="47" t="str">
        <f t="shared" si="2"/>
        <v>未入力</v>
      </c>
      <c r="M43" s="47" t="str">
        <f>IF($C$7&lt;$G43,"",IF(L43="未入力","-",IF(COUNTIF(リスト!$B$3:$B$4233,エラー判定シート!K43)&gt;=1,"OK","NG")))</f>
        <v>-</v>
      </c>
      <c r="N43" s="42" t="str">
        <f>IF($C$7&lt;$G43,"",IF(入力シート!E46&lt;&gt;"",入力シート!E46,""))</f>
        <v/>
      </c>
      <c r="O43" s="47" t="str">
        <f t="shared" si="3"/>
        <v>未入力</v>
      </c>
      <c r="P43" s="47" t="str">
        <f>IF($C$7&lt;$G43,"",IF(O43="未入力","-",IF(COUNTIF(リスト!$C$3:$C$43,エラー判定シート!N43)=1,"OK","NG")))</f>
        <v>-</v>
      </c>
      <c r="Q43" s="47" t="str">
        <f>IF(OR($C$7&lt;$G43,AG43&lt;&gt;"OK",AH43&lt;&gt;"OK",AM43&lt;&gt;"OK",AN43&lt;&gt;"OK"),"",IF(O43="未入力","-",IF(OR(AND(AF43&lt;&gt;"軽自動車",AL43="事業用",COUNTIF(ひらがなリスト!$B$3:$B$48,エラー判定シート!N43)=1),AND(AF43&lt;&gt;"軽自動車",AL43="自家用",COUNTIF(ひらがなリスト!$C$3:$C$48,エラー判定シート!N43)=1),AND(AF43="軽自動車",AL43="事業用",COUNTIF(ひらがなリスト!$D$3:$D$48,エラー判定シート!N43)=1),AND(AF43="軽自動車",AL43="自家用",COUNTIF(ひらがなリスト!$E$3:$E$48,エラー判定シート!N43)=1)),"OK","NG")))</f>
        <v/>
      </c>
      <c r="R43" s="42" t="str">
        <f>IF($C$7&lt;$G43,"",IF(入力シート!F46&lt;&gt;"",VALUE(SUBSTITUTE(SUBSTITUTE(入力シート!F46,"-","・"),"・","")),""))</f>
        <v/>
      </c>
      <c r="S43" s="47" t="str">
        <f t="shared" si="4"/>
        <v>未入力</v>
      </c>
      <c r="T43" s="47" t="str">
        <f t="shared" si="5"/>
        <v>-</v>
      </c>
      <c r="U43" s="42" t="str">
        <f t="shared" si="6"/>
        <v/>
      </c>
      <c r="V43" s="47" t="str">
        <f t="shared" si="7"/>
        <v/>
      </c>
      <c r="W43" s="42" t="str">
        <f>IF($C$7&lt;$G43,"",IF(入力シート!G46&lt;&gt;"",入力シート!G46,""))</f>
        <v/>
      </c>
      <c r="X43" s="47" t="str">
        <f t="shared" si="8"/>
        <v>未入力</v>
      </c>
      <c r="Y43" s="47" t="str">
        <f>IF($C$7&lt;$G43,"",IF(X43="未入力","-",IF(COUNTIF(リスト!$D$3:$D$5,エラー判定シート!W43)=1,"OK","NG")))</f>
        <v>-</v>
      </c>
      <c r="Z43" s="42" t="str">
        <f>IF($C$7&lt;$G43,"",IF(入力シート!H46&lt;&gt;"",入力シート!H46,""))</f>
        <v/>
      </c>
      <c r="AA43" s="47" t="str">
        <f t="shared" si="9"/>
        <v>未入力</v>
      </c>
      <c r="AB43" s="47" t="str">
        <f t="shared" si="10"/>
        <v>-</v>
      </c>
      <c r="AC43" s="42" t="str">
        <f>IF($C$7&lt;$G43,"",IF(入力シート!I46&lt;&gt;"",入力シート!I46,""))</f>
        <v/>
      </c>
      <c r="AD43" s="47" t="str">
        <f t="shared" si="11"/>
        <v>未入力</v>
      </c>
      <c r="AE43" s="47" t="str">
        <f t="shared" si="12"/>
        <v>-</v>
      </c>
      <c r="AF43" s="42" t="str">
        <f>IF($C$7&lt;$G43,"",IF(入力シート!J46&lt;&gt;"",入力シート!J46,""))</f>
        <v/>
      </c>
      <c r="AG43" s="47" t="str">
        <f t="shared" si="13"/>
        <v>未入力</v>
      </c>
      <c r="AH43" s="47" t="str">
        <f>IF($C$7&lt;$G43,"",IF(AG43="未入力","-",IF(COUNTIF(リスト!$F$3:$F$6,エラー判定シート!AF43)=1,"OK","NG")))</f>
        <v>-</v>
      </c>
      <c r="AI43" s="34" t="str">
        <f>IF($C$7&lt;$G43,"",IF(入力シート!K46&lt;&gt;"",SUBSTITUTE(入力シート!K46,"特殊","特種"),""))</f>
        <v/>
      </c>
      <c r="AJ43" s="47" t="str">
        <f t="shared" si="14"/>
        <v>未入力</v>
      </c>
      <c r="AK43" s="47" t="str">
        <f t="shared" si="15"/>
        <v>-</v>
      </c>
      <c r="AL43" s="42" t="str">
        <f>IF($C$7&lt;$G43,"",IF(入力シート!L46&lt;&gt;"",入力シート!L46,""))</f>
        <v/>
      </c>
      <c r="AM43" s="47" t="str">
        <f t="shared" si="16"/>
        <v>未入力</v>
      </c>
      <c r="AN43" s="47" t="str">
        <f t="shared" si="17"/>
        <v>-</v>
      </c>
      <c r="AO43" s="39" t="str">
        <f>IF($C$7&lt;$G43,"",IF(入力シート!M46&lt;&gt;"",入力シート!M46,""))</f>
        <v/>
      </c>
      <c r="AP43" s="47" t="str">
        <f t="shared" si="18"/>
        <v>未入力</v>
      </c>
      <c r="AQ43" s="47" t="str">
        <f>IF($C$7&lt;$G43,"",IF(AP43="未入力","-",IF(COUNTIF(リスト!$I$3:$I$52,エラー判定シート!AO43)=1,"OK","BC")))</f>
        <v>-</v>
      </c>
      <c r="AR43" s="39" t="str">
        <f>IF($C$7&lt;$G43,"",IF(入力シート!N46&lt;&gt;"",入力シート!N46,""))</f>
        <v/>
      </c>
      <c r="AS43" s="39" t="str">
        <f>IF($C$7&lt;$G43,"",IF(入力シート!O46&lt;&gt;"",入力シート!O46,""))</f>
        <v/>
      </c>
      <c r="AT43" s="47" t="str">
        <f t="shared" si="19"/>
        <v>未入力</v>
      </c>
      <c r="AU43" s="47" t="str">
        <f t="shared" si="20"/>
        <v>-</v>
      </c>
      <c r="AV43" s="39" t="str">
        <f>IF($C$7&lt;$G43,"",IF(入力シート!P46&lt;&gt;"",入力シート!P46,""))</f>
        <v/>
      </c>
      <c r="AW43" s="47" t="str">
        <f t="shared" si="21"/>
        <v>未入力</v>
      </c>
      <c r="AX43" s="39" t="str">
        <f>IF($C$7&lt;$G43,"",IF(入力シート!Q46&lt;&gt;"",ASC(入力シート!Q46),""))</f>
        <v/>
      </c>
      <c r="AY43" s="47" t="str">
        <f t="shared" si="22"/>
        <v>未入力</v>
      </c>
      <c r="AZ43" s="47" t="str">
        <f t="shared" si="23"/>
        <v>-</v>
      </c>
      <c r="BA43" s="39" t="str">
        <f>IF($C$7&lt;$G43,"",IF(入力シート!R46&lt;&gt;"",ASC(入力シート!R46),""))</f>
        <v/>
      </c>
      <c r="BB43" s="47" t="str">
        <f t="shared" si="24"/>
        <v>未入力</v>
      </c>
      <c r="BC43" s="42" t="str">
        <f>IF($C$7&lt;$G43,"",IF(入力シート!S46&lt;&gt;"",入力シート!S46,""))</f>
        <v/>
      </c>
      <c r="BD43" s="47" t="str">
        <f t="shared" ref="BD43" si="102">IF($C$7&lt;$G43,"",IF(BC43&lt;&gt;"","OK","未入力"))</f>
        <v>未入力</v>
      </c>
      <c r="BE43" s="47" t="str">
        <f>IF($C$7&lt;$G43,"",IF(BD43="未入力","-",IF(COUNTIF(リスト!$J$3:$J$6,BC43)=1,"OK","NG")))</f>
        <v>-</v>
      </c>
      <c r="BF43" s="42" t="str">
        <f>IF($C$7&lt;$G43,"",IF(入力シート!$T$5="✔",反映シート!$C$5,IF(AND(入力シート!$T$5="",入力シート!T46&lt;&gt;""),入力シート!T46,"")))</f>
        <v/>
      </c>
      <c r="BG43" s="42" t="str">
        <f t="shared" si="26"/>
        <v/>
      </c>
      <c r="BH43" s="14" t="str">
        <f t="shared" ref="BH43" si="103">IF(BG43&lt;&gt;"",SUBSTITUTE(SUBSTITUTE(SUBSTITUTE(SUBSTITUTE(SUBSTITUTE(BG43,"（有）","㈲"),"㈲","🈶"),"🈶","㊒"),"㊒","(有)"),"(有)","有限会社"),"")</f>
        <v/>
      </c>
      <c r="BI43" s="47" t="str">
        <f t="shared" si="27"/>
        <v>未入力</v>
      </c>
      <c r="BJ43" s="42" t="str">
        <f>IF($C$7&lt;$G43,"",IF(入力シート!V46&lt;&gt;"",DBCS(SUBSTITUTE(SUBSTITUTE(入力シート!V46,"　"," ")," ","")),""))</f>
        <v/>
      </c>
      <c r="BK43" s="47" t="str">
        <f t="shared" si="28"/>
        <v>未入力</v>
      </c>
      <c r="BL43" s="42" t="str">
        <f>IF($C$7&lt;$G43,"",IF(入力シート!W46&lt;&gt;"",入力シート!W46,""))</f>
        <v/>
      </c>
      <c r="BM43" s="47" t="str">
        <f t="shared" si="28"/>
        <v>未入力</v>
      </c>
      <c r="BN43" s="42" t="str">
        <f>IF($C$7&lt;$G43,"",IF(入力シート!X46&lt;&gt;"",入力シート!X46,""))</f>
        <v/>
      </c>
      <c r="BO43" s="47" t="str">
        <f t="shared" ref="BO43" si="104">IF($C$7&lt;$G43,"",IF(BN43&lt;&gt;"","OK","未入力"))</f>
        <v>未入力</v>
      </c>
      <c r="BP43" s="47" t="str">
        <f t="shared" si="93"/>
        <v>-</v>
      </c>
      <c r="BQ43" s="47" t="str">
        <f t="shared" si="30"/>
        <v>NG</v>
      </c>
    </row>
    <row r="44" spans="7:69">
      <c r="G44" s="52">
        <v>38</v>
      </c>
      <c r="H44" s="42" t="str">
        <f>IF($C$7&lt;$G44,"",IF(入力シート!C47&lt;&gt;"",入力シート!C47,""))</f>
        <v/>
      </c>
      <c r="I44" s="47" t="str">
        <f t="shared" si="1"/>
        <v>未入力</v>
      </c>
      <c r="J44" s="47" t="str">
        <f>IF($C$7&lt;$G44,"",IF(H44="","-",IF(COUNTIF(リスト!$A$3:$A$137,エラー判定シート!H44)=1,"OK","NG")))</f>
        <v>-</v>
      </c>
      <c r="K44" s="42" t="str">
        <f>IF($C$7&lt;$G44,"",IF(入力シート!D47&lt;&gt;"",UPPER(入力シート!D47),""))</f>
        <v/>
      </c>
      <c r="L44" s="47" t="str">
        <f t="shared" si="2"/>
        <v>未入力</v>
      </c>
      <c r="M44" s="47" t="str">
        <f>IF($C$7&lt;$G44,"",IF(L44="未入力","-",IF(COUNTIF(リスト!$B$3:$B$4233,エラー判定シート!K44)&gt;=1,"OK","NG")))</f>
        <v>-</v>
      </c>
      <c r="N44" s="42" t="str">
        <f>IF($C$7&lt;$G44,"",IF(入力シート!E47&lt;&gt;"",入力シート!E47,""))</f>
        <v/>
      </c>
      <c r="O44" s="47" t="str">
        <f t="shared" si="3"/>
        <v>未入力</v>
      </c>
      <c r="P44" s="47" t="str">
        <f>IF($C$7&lt;$G44,"",IF(O44="未入力","-",IF(COUNTIF(リスト!$C$3:$C$43,エラー判定シート!N44)=1,"OK","NG")))</f>
        <v>-</v>
      </c>
      <c r="Q44" s="47" t="str">
        <f>IF(OR($C$7&lt;$G44,AG44&lt;&gt;"OK",AH44&lt;&gt;"OK",AM44&lt;&gt;"OK",AN44&lt;&gt;"OK"),"",IF(O44="未入力","-",IF(OR(AND(AF44&lt;&gt;"軽自動車",AL44="事業用",COUNTIF(ひらがなリスト!$B$3:$B$48,エラー判定シート!N44)=1),AND(AF44&lt;&gt;"軽自動車",AL44="自家用",COUNTIF(ひらがなリスト!$C$3:$C$48,エラー判定シート!N44)=1),AND(AF44="軽自動車",AL44="事業用",COUNTIF(ひらがなリスト!$D$3:$D$48,エラー判定シート!N44)=1),AND(AF44="軽自動車",AL44="自家用",COUNTIF(ひらがなリスト!$E$3:$E$48,エラー判定シート!N44)=1)),"OK","NG")))</f>
        <v/>
      </c>
      <c r="R44" s="42" t="str">
        <f>IF($C$7&lt;$G44,"",IF(入力シート!F47&lt;&gt;"",VALUE(SUBSTITUTE(SUBSTITUTE(入力シート!F47,"-","・"),"・","")),""))</f>
        <v/>
      </c>
      <c r="S44" s="47" t="str">
        <f t="shared" si="4"/>
        <v>未入力</v>
      </c>
      <c r="T44" s="47" t="str">
        <f t="shared" si="5"/>
        <v>-</v>
      </c>
      <c r="U44" s="42" t="str">
        <f t="shared" si="6"/>
        <v/>
      </c>
      <c r="V44" s="47" t="str">
        <f t="shared" si="7"/>
        <v/>
      </c>
      <c r="W44" s="42" t="str">
        <f>IF($C$7&lt;$G44,"",IF(入力シート!G47&lt;&gt;"",入力シート!G47,""))</f>
        <v/>
      </c>
      <c r="X44" s="47" t="str">
        <f t="shared" si="8"/>
        <v>未入力</v>
      </c>
      <c r="Y44" s="47" t="str">
        <f>IF($C$7&lt;$G44,"",IF(X44="未入力","-",IF(COUNTIF(リスト!$D$3:$D$5,エラー判定シート!W44)=1,"OK","NG")))</f>
        <v>-</v>
      </c>
      <c r="Z44" s="42" t="str">
        <f>IF($C$7&lt;$G44,"",IF(入力シート!H47&lt;&gt;"",入力シート!H47,""))</f>
        <v/>
      </c>
      <c r="AA44" s="47" t="str">
        <f t="shared" si="9"/>
        <v>未入力</v>
      </c>
      <c r="AB44" s="47" t="str">
        <f t="shared" si="10"/>
        <v>-</v>
      </c>
      <c r="AC44" s="42" t="str">
        <f>IF($C$7&lt;$G44,"",IF(入力シート!I47&lt;&gt;"",入力シート!I47,""))</f>
        <v/>
      </c>
      <c r="AD44" s="47" t="str">
        <f t="shared" si="11"/>
        <v>未入力</v>
      </c>
      <c r="AE44" s="47" t="str">
        <f t="shared" si="12"/>
        <v>-</v>
      </c>
      <c r="AF44" s="42" t="str">
        <f>IF($C$7&lt;$G44,"",IF(入力シート!J47&lt;&gt;"",入力シート!J47,""))</f>
        <v/>
      </c>
      <c r="AG44" s="47" t="str">
        <f t="shared" si="13"/>
        <v>未入力</v>
      </c>
      <c r="AH44" s="47" t="str">
        <f>IF($C$7&lt;$G44,"",IF(AG44="未入力","-",IF(COUNTIF(リスト!$F$3:$F$6,エラー判定シート!AF44)=1,"OK","NG")))</f>
        <v>-</v>
      </c>
      <c r="AI44" s="34" t="str">
        <f>IF($C$7&lt;$G44,"",IF(入力シート!K47&lt;&gt;"",SUBSTITUTE(入力シート!K47,"特殊","特種"),""))</f>
        <v/>
      </c>
      <c r="AJ44" s="47" t="str">
        <f t="shared" si="14"/>
        <v>未入力</v>
      </c>
      <c r="AK44" s="47" t="str">
        <f t="shared" si="15"/>
        <v>-</v>
      </c>
      <c r="AL44" s="42" t="str">
        <f>IF($C$7&lt;$G44,"",IF(入力シート!L47&lt;&gt;"",入力シート!L47,""))</f>
        <v/>
      </c>
      <c r="AM44" s="47" t="str">
        <f t="shared" si="16"/>
        <v>未入力</v>
      </c>
      <c r="AN44" s="47" t="str">
        <f t="shared" si="17"/>
        <v>-</v>
      </c>
      <c r="AO44" s="39" t="str">
        <f>IF($C$7&lt;$G44,"",IF(入力シート!M47&lt;&gt;"",入力シート!M47,""))</f>
        <v/>
      </c>
      <c r="AP44" s="47" t="str">
        <f t="shared" si="18"/>
        <v>未入力</v>
      </c>
      <c r="AQ44" s="47" t="str">
        <f>IF($C$7&lt;$G44,"",IF(AP44="未入力","-",IF(COUNTIF(リスト!$I$3:$I$52,エラー判定シート!AO44)=1,"OK","BC")))</f>
        <v>-</v>
      </c>
      <c r="AR44" s="39" t="str">
        <f>IF($C$7&lt;$G44,"",IF(入力シート!N47&lt;&gt;"",入力シート!N47,""))</f>
        <v/>
      </c>
      <c r="AS44" s="39" t="str">
        <f>IF($C$7&lt;$G44,"",IF(入力シート!O47&lt;&gt;"",入力シート!O47,""))</f>
        <v/>
      </c>
      <c r="AT44" s="47" t="str">
        <f t="shared" si="19"/>
        <v>未入力</v>
      </c>
      <c r="AU44" s="47" t="str">
        <f t="shared" si="20"/>
        <v>-</v>
      </c>
      <c r="AV44" s="39" t="str">
        <f>IF($C$7&lt;$G44,"",IF(入力シート!P47&lt;&gt;"",入力シート!P47,""))</f>
        <v/>
      </c>
      <c r="AW44" s="47" t="str">
        <f t="shared" si="21"/>
        <v>未入力</v>
      </c>
      <c r="AX44" s="39" t="str">
        <f>IF($C$7&lt;$G44,"",IF(入力シート!Q47&lt;&gt;"",ASC(入力シート!Q47),""))</f>
        <v/>
      </c>
      <c r="AY44" s="47" t="str">
        <f t="shared" si="22"/>
        <v>未入力</v>
      </c>
      <c r="AZ44" s="47" t="str">
        <f t="shared" si="23"/>
        <v>-</v>
      </c>
      <c r="BA44" s="39" t="str">
        <f>IF($C$7&lt;$G44,"",IF(入力シート!R47&lt;&gt;"",ASC(入力シート!R47),""))</f>
        <v/>
      </c>
      <c r="BB44" s="47" t="str">
        <f t="shared" si="24"/>
        <v>未入力</v>
      </c>
      <c r="BC44" s="42" t="str">
        <f>IF($C$7&lt;$G44,"",IF(入力シート!S47&lt;&gt;"",入力シート!S47,""))</f>
        <v/>
      </c>
      <c r="BD44" s="47" t="str">
        <f t="shared" ref="BD44" si="105">IF($C$7&lt;$G44,"",IF(BC44&lt;&gt;"","OK","未入力"))</f>
        <v>未入力</v>
      </c>
      <c r="BE44" s="47" t="str">
        <f>IF($C$7&lt;$G44,"",IF(BD44="未入力","-",IF(COUNTIF(リスト!$J$3:$J$6,BC44)=1,"OK","NG")))</f>
        <v>-</v>
      </c>
      <c r="BF44" s="42" t="str">
        <f>IF($C$7&lt;$G44,"",IF(入力シート!$T$5="✔",反映シート!$C$5,IF(AND(入力シート!$T$5="",入力シート!T47&lt;&gt;""),入力シート!T47,"")))</f>
        <v/>
      </c>
      <c r="BG44" s="42" t="str">
        <f t="shared" si="26"/>
        <v/>
      </c>
      <c r="BH44" s="14" t="str">
        <f t="shared" ref="BH44" si="106">IF(BG44&lt;&gt;"",SUBSTITUTE(SUBSTITUTE(SUBSTITUTE(SUBSTITUTE(SUBSTITUTE(BG44,"（有）","㈲"),"㈲","🈶"),"🈶","㊒"),"㊒","(有)"),"(有)","有限会社"),"")</f>
        <v/>
      </c>
      <c r="BI44" s="47" t="str">
        <f t="shared" si="27"/>
        <v>未入力</v>
      </c>
      <c r="BJ44" s="42" t="str">
        <f>IF($C$7&lt;$G44,"",IF(入力シート!V47&lt;&gt;"",DBCS(SUBSTITUTE(SUBSTITUTE(入力シート!V47,"　"," ")," ","")),""))</f>
        <v/>
      </c>
      <c r="BK44" s="47" t="str">
        <f t="shared" si="28"/>
        <v>未入力</v>
      </c>
      <c r="BL44" s="42" t="str">
        <f>IF($C$7&lt;$G44,"",IF(入力シート!W47&lt;&gt;"",入力シート!W47,""))</f>
        <v/>
      </c>
      <c r="BM44" s="47" t="str">
        <f t="shared" si="28"/>
        <v>未入力</v>
      </c>
      <c r="BN44" s="42" t="str">
        <f>IF($C$7&lt;$G44,"",IF(入力シート!X47&lt;&gt;"",入力シート!X47,""))</f>
        <v/>
      </c>
      <c r="BO44" s="47" t="str">
        <f t="shared" ref="BO44" si="107">IF($C$7&lt;$G44,"",IF(BN44&lt;&gt;"","OK","未入力"))</f>
        <v>未入力</v>
      </c>
      <c r="BP44" s="47" t="str">
        <f t="shared" si="93"/>
        <v>-</v>
      </c>
      <c r="BQ44" s="47" t="str">
        <f t="shared" si="30"/>
        <v>NG</v>
      </c>
    </row>
    <row r="45" spans="7:69">
      <c r="G45" s="52">
        <v>39</v>
      </c>
      <c r="H45" s="42" t="str">
        <f>IF($C$7&lt;$G45,"",IF(入力シート!C48&lt;&gt;"",入力シート!C48,""))</f>
        <v/>
      </c>
      <c r="I45" s="47" t="str">
        <f t="shared" si="1"/>
        <v>未入力</v>
      </c>
      <c r="J45" s="47" t="str">
        <f>IF($C$7&lt;$G45,"",IF(H45="","-",IF(COUNTIF(リスト!$A$3:$A$137,エラー判定シート!H45)=1,"OK","NG")))</f>
        <v>-</v>
      </c>
      <c r="K45" s="42" t="str">
        <f>IF($C$7&lt;$G45,"",IF(入力シート!D48&lt;&gt;"",UPPER(入力シート!D48),""))</f>
        <v/>
      </c>
      <c r="L45" s="47" t="str">
        <f t="shared" si="2"/>
        <v>未入力</v>
      </c>
      <c r="M45" s="47" t="str">
        <f>IF($C$7&lt;$G45,"",IF(L45="未入力","-",IF(COUNTIF(リスト!$B$3:$B$4233,エラー判定シート!K45)&gt;=1,"OK","NG")))</f>
        <v>-</v>
      </c>
      <c r="N45" s="42" t="str">
        <f>IF($C$7&lt;$G45,"",IF(入力シート!E48&lt;&gt;"",入力シート!E48,""))</f>
        <v/>
      </c>
      <c r="O45" s="47" t="str">
        <f t="shared" si="3"/>
        <v>未入力</v>
      </c>
      <c r="P45" s="47" t="str">
        <f>IF($C$7&lt;$G45,"",IF(O45="未入力","-",IF(COUNTIF(リスト!$C$3:$C$43,エラー判定シート!N45)=1,"OK","NG")))</f>
        <v>-</v>
      </c>
      <c r="Q45" s="47" t="str">
        <f>IF(OR($C$7&lt;$G45,AG45&lt;&gt;"OK",AH45&lt;&gt;"OK",AM45&lt;&gt;"OK",AN45&lt;&gt;"OK"),"",IF(O45="未入力","-",IF(OR(AND(AF45&lt;&gt;"軽自動車",AL45="事業用",COUNTIF(ひらがなリスト!$B$3:$B$48,エラー判定シート!N45)=1),AND(AF45&lt;&gt;"軽自動車",AL45="自家用",COUNTIF(ひらがなリスト!$C$3:$C$48,エラー判定シート!N45)=1),AND(AF45="軽自動車",AL45="事業用",COUNTIF(ひらがなリスト!$D$3:$D$48,エラー判定シート!N45)=1),AND(AF45="軽自動車",AL45="自家用",COUNTIF(ひらがなリスト!$E$3:$E$48,エラー判定シート!N45)=1)),"OK","NG")))</f>
        <v/>
      </c>
      <c r="R45" s="42" t="str">
        <f>IF($C$7&lt;$G45,"",IF(入力シート!F48&lt;&gt;"",VALUE(SUBSTITUTE(SUBSTITUTE(入力シート!F48,"-","・"),"・","")),""))</f>
        <v/>
      </c>
      <c r="S45" s="47" t="str">
        <f t="shared" si="4"/>
        <v>未入力</v>
      </c>
      <c r="T45" s="47" t="str">
        <f t="shared" si="5"/>
        <v>-</v>
      </c>
      <c r="U45" s="42" t="str">
        <f t="shared" si="6"/>
        <v/>
      </c>
      <c r="V45" s="47" t="str">
        <f t="shared" si="7"/>
        <v/>
      </c>
      <c r="W45" s="42" t="str">
        <f>IF($C$7&lt;$G45,"",IF(入力シート!G48&lt;&gt;"",入力シート!G48,""))</f>
        <v/>
      </c>
      <c r="X45" s="47" t="str">
        <f t="shared" si="8"/>
        <v>未入力</v>
      </c>
      <c r="Y45" s="47" t="str">
        <f>IF($C$7&lt;$G45,"",IF(X45="未入力","-",IF(COUNTIF(リスト!$D$3:$D$5,エラー判定シート!W45)=1,"OK","NG")))</f>
        <v>-</v>
      </c>
      <c r="Z45" s="42" t="str">
        <f>IF($C$7&lt;$G45,"",IF(入力シート!H48&lt;&gt;"",入力シート!H48,""))</f>
        <v/>
      </c>
      <c r="AA45" s="47" t="str">
        <f t="shared" si="9"/>
        <v>未入力</v>
      </c>
      <c r="AB45" s="47" t="str">
        <f t="shared" si="10"/>
        <v>-</v>
      </c>
      <c r="AC45" s="42" t="str">
        <f>IF($C$7&lt;$G45,"",IF(入力シート!I48&lt;&gt;"",入力シート!I48,""))</f>
        <v/>
      </c>
      <c r="AD45" s="47" t="str">
        <f t="shared" si="11"/>
        <v>未入力</v>
      </c>
      <c r="AE45" s="47" t="str">
        <f t="shared" si="12"/>
        <v>-</v>
      </c>
      <c r="AF45" s="42" t="str">
        <f>IF($C$7&lt;$G45,"",IF(入力シート!J48&lt;&gt;"",入力シート!J48,""))</f>
        <v/>
      </c>
      <c r="AG45" s="47" t="str">
        <f t="shared" si="13"/>
        <v>未入力</v>
      </c>
      <c r="AH45" s="47" t="str">
        <f>IF($C$7&lt;$G45,"",IF(AG45="未入力","-",IF(COUNTIF(リスト!$F$3:$F$6,エラー判定シート!AF45)=1,"OK","NG")))</f>
        <v>-</v>
      </c>
      <c r="AI45" s="34" t="str">
        <f>IF($C$7&lt;$G45,"",IF(入力シート!K48&lt;&gt;"",SUBSTITUTE(入力シート!K48,"特殊","特種"),""))</f>
        <v/>
      </c>
      <c r="AJ45" s="47" t="str">
        <f t="shared" si="14"/>
        <v>未入力</v>
      </c>
      <c r="AK45" s="47" t="str">
        <f t="shared" si="15"/>
        <v>-</v>
      </c>
      <c r="AL45" s="42" t="str">
        <f>IF($C$7&lt;$G45,"",IF(入力シート!L48&lt;&gt;"",入力シート!L48,""))</f>
        <v/>
      </c>
      <c r="AM45" s="47" t="str">
        <f t="shared" si="16"/>
        <v>未入力</v>
      </c>
      <c r="AN45" s="47" t="str">
        <f t="shared" si="17"/>
        <v>-</v>
      </c>
      <c r="AO45" s="39" t="str">
        <f>IF($C$7&lt;$G45,"",IF(入力シート!M48&lt;&gt;"",入力シート!M48,""))</f>
        <v/>
      </c>
      <c r="AP45" s="47" t="str">
        <f t="shared" si="18"/>
        <v>未入力</v>
      </c>
      <c r="AQ45" s="47" t="str">
        <f>IF($C$7&lt;$G45,"",IF(AP45="未入力","-",IF(COUNTIF(リスト!$I$3:$I$52,エラー判定シート!AO45)=1,"OK","BC")))</f>
        <v>-</v>
      </c>
      <c r="AR45" s="39" t="str">
        <f>IF($C$7&lt;$G45,"",IF(入力シート!N48&lt;&gt;"",入力シート!N48,""))</f>
        <v/>
      </c>
      <c r="AS45" s="39" t="str">
        <f>IF($C$7&lt;$G45,"",IF(入力シート!O48&lt;&gt;"",入力シート!O48,""))</f>
        <v/>
      </c>
      <c r="AT45" s="47" t="str">
        <f t="shared" si="19"/>
        <v>未入力</v>
      </c>
      <c r="AU45" s="47" t="str">
        <f t="shared" si="20"/>
        <v>-</v>
      </c>
      <c r="AV45" s="39" t="str">
        <f>IF($C$7&lt;$G45,"",IF(入力シート!P48&lt;&gt;"",入力シート!P48,""))</f>
        <v/>
      </c>
      <c r="AW45" s="47" t="str">
        <f t="shared" si="21"/>
        <v>未入力</v>
      </c>
      <c r="AX45" s="39" t="str">
        <f>IF($C$7&lt;$G45,"",IF(入力シート!Q48&lt;&gt;"",ASC(入力シート!Q48),""))</f>
        <v/>
      </c>
      <c r="AY45" s="47" t="str">
        <f t="shared" si="22"/>
        <v>未入力</v>
      </c>
      <c r="AZ45" s="47" t="str">
        <f t="shared" si="23"/>
        <v>-</v>
      </c>
      <c r="BA45" s="39" t="str">
        <f>IF($C$7&lt;$G45,"",IF(入力シート!R48&lt;&gt;"",ASC(入力シート!R48),""))</f>
        <v/>
      </c>
      <c r="BB45" s="47" t="str">
        <f t="shared" si="24"/>
        <v>未入力</v>
      </c>
      <c r="BC45" s="42" t="str">
        <f>IF($C$7&lt;$G45,"",IF(入力シート!S48&lt;&gt;"",入力シート!S48,""))</f>
        <v/>
      </c>
      <c r="BD45" s="47" t="str">
        <f t="shared" ref="BD45" si="108">IF($C$7&lt;$G45,"",IF(BC45&lt;&gt;"","OK","未入力"))</f>
        <v>未入力</v>
      </c>
      <c r="BE45" s="47" t="str">
        <f>IF($C$7&lt;$G45,"",IF(BD45="未入力","-",IF(COUNTIF(リスト!$J$3:$J$6,BC45)=1,"OK","NG")))</f>
        <v>-</v>
      </c>
      <c r="BF45" s="42" t="str">
        <f>IF($C$7&lt;$G45,"",IF(入力シート!$T$5="✔",反映シート!$C$5,IF(AND(入力シート!$T$5="",入力シート!T48&lt;&gt;""),入力シート!T48,"")))</f>
        <v/>
      </c>
      <c r="BG45" s="42" t="str">
        <f t="shared" si="26"/>
        <v/>
      </c>
      <c r="BH45" s="14" t="str">
        <f t="shared" ref="BH45" si="109">IF(BG45&lt;&gt;"",SUBSTITUTE(SUBSTITUTE(SUBSTITUTE(SUBSTITUTE(SUBSTITUTE(BG45,"（有）","㈲"),"㈲","🈶"),"🈶","㊒"),"㊒","(有)"),"(有)","有限会社"),"")</f>
        <v/>
      </c>
      <c r="BI45" s="47" t="str">
        <f t="shared" si="27"/>
        <v>未入力</v>
      </c>
      <c r="BJ45" s="42" t="str">
        <f>IF($C$7&lt;$G45,"",IF(入力シート!V48&lt;&gt;"",DBCS(SUBSTITUTE(SUBSTITUTE(入力シート!V48,"　"," ")," ","")),""))</f>
        <v/>
      </c>
      <c r="BK45" s="47" t="str">
        <f t="shared" si="28"/>
        <v>未入力</v>
      </c>
      <c r="BL45" s="42" t="str">
        <f>IF($C$7&lt;$G45,"",IF(入力シート!W48&lt;&gt;"",入力シート!W48,""))</f>
        <v/>
      </c>
      <c r="BM45" s="47" t="str">
        <f t="shared" si="28"/>
        <v>未入力</v>
      </c>
      <c r="BN45" s="42" t="str">
        <f>IF($C$7&lt;$G45,"",IF(入力シート!X48&lt;&gt;"",入力シート!X48,""))</f>
        <v/>
      </c>
      <c r="BO45" s="47" t="str">
        <f t="shared" ref="BO45" si="110">IF($C$7&lt;$G45,"",IF(BN45&lt;&gt;"","OK","未入力"))</f>
        <v>未入力</v>
      </c>
      <c r="BP45" s="47" t="str">
        <f t="shared" si="93"/>
        <v>-</v>
      </c>
      <c r="BQ45" s="47" t="str">
        <f t="shared" si="30"/>
        <v>NG</v>
      </c>
    </row>
    <row r="46" spans="7:69">
      <c r="G46" s="52">
        <v>40</v>
      </c>
      <c r="H46" s="42" t="str">
        <f>IF($C$7&lt;$G46,"",IF(入力シート!C49&lt;&gt;"",入力シート!C49,""))</f>
        <v/>
      </c>
      <c r="I46" s="47" t="str">
        <f t="shared" si="1"/>
        <v>未入力</v>
      </c>
      <c r="J46" s="47" t="str">
        <f>IF($C$7&lt;$G46,"",IF(H46="","-",IF(COUNTIF(リスト!$A$3:$A$137,エラー判定シート!H46)=1,"OK","NG")))</f>
        <v>-</v>
      </c>
      <c r="K46" s="42" t="str">
        <f>IF($C$7&lt;$G46,"",IF(入力シート!D49&lt;&gt;"",UPPER(入力シート!D49),""))</f>
        <v/>
      </c>
      <c r="L46" s="47" t="str">
        <f t="shared" si="2"/>
        <v>未入力</v>
      </c>
      <c r="M46" s="47" t="str">
        <f>IF($C$7&lt;$G46,"",IF(L46="未入力","-",IF(COUNTIF(リスト!$B$3:$B$4233,エラー判定シート!K46)&gt;=1,"OK","NG")))</f>
        <v>-</v>
      </c>
      <c r="N46" s="42" t="str">
        <f>IF($C$7&lt;$G46,"",IF(入力シート!E49&lt;&gt;"",入力シート!E49,""))</f>
        <v/>
      </c>
      <c r="O46" s="47" t="str">
        <f t="shared" si="3"/>
        <v>未入力</v>
      </c>
      <c r="P46" s="47" t="str">
        <f>IF($C$7&lt;$G46,"",IF(O46="未入力","-",IF(COUNTIF(リスト!$C$3:$C$43,エラー判定シート!N46)=1,"OK","NG")))</f>
        <v>-</v>
      </c>
      <c r="Q46" s="47" t="str">
        <f>IF(OR($C$7&lt;$G46,AG46&lt;&gt;"OK",AH46&lt;&gt;"OK",AM46&lt;&gt;"OK",AN46&lt;&gt;"OK"),"",IF(O46="未入力","-",IF(OR(AND(AF46&lt;&gt;"軽自動車",AL46="事業用",COUNTIF(ひらがなリスト!$B$3:$B$48,エラー判定シート!N46)=1),AND(AF46&lt;&gt;"軽自動車",AL46="自家用",COUNTIF(ひらがなリスト!$C$3:$C$48,エラー判定シート!N46)=1),AND(AF46="軽自動車",AL46="事業用",COUNTIF(ひらがなリスト!$D$3:$D$48,エラー判定シート!N46)=1),AND(AF46="軽自動車",AL46="自家用",COUNTIF(ひらがなリスト!$E$3:$E$48,エラー判定シート!N46)=1)),"OK","NG")))</f>
        <v/>
      </c>
      <c r="R46" s="42" t="str">
        <f>IF($C$7&lt;$G46,"",IF(入力シート!F49&lt;&gt;"",VALUE(SUBSTITUTE(SUBSTITUTE(入力シート!F49,"-","・"),"・","")),""))</f>
        <v/>
      </c>
      <c r="S46" s="47" t="str">
        <f t="shared" si="4"/>
        <v>未入力</v>
      </c>
      <c r="T46" s="47" t="str">
        <f t="shared" si="5"/>
        <v>-</v>
      </c>
      <c r="U46" s="42" t="str">
        <f t="shared" si="6"/>
        <v/>
      </c>
      <c r="V46" s="47" t="str">
        <f t="shared" si="7"/>
        <v/>
      </c>
      <c r="W46" s="42" t="str">
        <f>IF($C$7&lt;$G46,"",IF(入力シート!G49&lt;&gt;"",入力シート!G49,""))</f>
        <v/>
      </c>
      <c r="X46" s="47" t="str">
        <f t="shared" si="8"/>
        <v>未入力</v>
      </c>
      <c r="Y46" s="47" t="str">
        <f>IF($C$7&lt;$G46,"",IF(X46="未入力","-",IF(COUNTIF(リスト!$D$3:$D$5,エラー判定シート!W46)=1,"OK","NG")))</f>
        <v>-</v>
      </c>
      <c r="Z46" s="42" t="str">
        <f>IF($C$7&lt;$G46,"",IF(入力シート!H49&lt;&gt;"",入力シート!H49,""))</f>
        <v/>
      </c>
      <c r="AA46" s="47" t="str">
        <f t="shared" si="9"/>
        <v>未入力</v>
      </c>
      <c r="AB46" s="47" t="str">
        <f t="shared" si="10"/>
        <v>-</v>
      </c>
      <c r="AC46" s="42" t="str">
        <f>IF($C$7&lt;$G46,"",IF(入力シート!I49&lt;&gt;"",入力シート!I49,""))</f>
        <v/>
      </c>
      <c r="AD46" s="47" t="str">
        <f t="shared" si="11"/>
        <v>未入力</v>
      </c>
      <c r="AE46" s="47" t="str">
        <f t="shared" si="12"/>
        <v>-</v>
      </c>
      <c r="AF46" s="42" t="str">
        <f>IF($C$7&lt;$G46,"",IF(入力シート!J49&lt;&gt;"",入力シート!J49,""))</f>
        <v/>
      </c>
      <c r="AG46" s="47" t="str">
        <f t="shared" si="13"/>
        <v>未入力</v>
      </c>
      <c r="AH46" s="47" t="str">
        <f>IF($C$7&lt;$G46,"",IF(AG46="未入力","-",IF(COUNTIF(リスト!$F$3:$F$6,エラー判定シート!AF46)=1,"OK","NG")))</f>
        <v>-</v>
      </c>
      <c r="AI46" s="34" t="str">
        <f>IF($C$7&lt;$G46,"",IF(入力シート!K49&lt;&gt;"",SUBSTITUTE(入力シート!K49,"特殊","特種"),""))</f>
        <v/>
      </c>
      <c r="AJ46" s="47" t="str">
        <f t="shared" si="14"/>
        <v>未入力</v>
      </c>
      <c r="AK46" s="47" t="str">
        <f t="shared" si="15"/>
        <v>-</v>
      </c>
      <c r="AL46" s="42" t="str">
        <f>IF($C$7&lt;$G46,"",IF(入力シート!L49&lt;&gt;"",入力シート!L49,""))</f>
        <v/>
      </c>
      <c r="AM46" s="47" t="str">
        <f t="shared" si="16"/>
        <v>未入力</v>
      </c>
      <c r="AN46" s="47" t="str">
        <f t="shared" si="17"/>
        <v>-</v>
      </c>
      <c r="AO46" s="39" t="str">
        <f>IF($C$7&lt;$G46,"",IF(入力シート!M49&lt;&gt;"",入力シート!M49,""))</f>
        <v/>
      </c>
      <c r="AP46" s="47" t="str">
        <f t="shared" si="18"/>
        <v>未入力</v>
      </c>
      <c r="AQ46" s="47" t="str">
        <f>IF($C$7&lt;$G46,"",IF(AP46="未入力","-",IF(COUNTIF(リスト!$I$3:$I$52,エラー判定シート!AO46)=1,"OK","BC")))</f>
        <v>-</v>
      </c>
      <c r="AR46" s="39" t="str">
        <f>IF($C$7&lt;$G46,"",IF(入力シート!N49&lt;&gt;"",入力シート!N49,""))</f>
        <v/>
      </c>
      <c r="AS46" s="39" t="str">
        <f>IF($C$7&lt;$G46,"",IF(入力シート!O49&lt;&gt;"",入力シート!O49,""))</f>
        <v/>
      </c>
      <c r="AT46" s="47" t="str">
        <f t="shared" si="19"/>
        <v>未入力</v>
      </c>
      <c r="AU46" s="47" t="str">
        <f t="shared" si="20"/>
        <v>-</v>
      </c>
      <c r="AV46" s="39" t="str">
        <f>IF($C$7&lt;$G46,"",IF(入力シート!P49&lt;&gt;"",入力シート!P49,""))</f>
        <v/>
      </c>
      <c r="AW46" s="47" t="str">
        <f t="shared" si="21"/>
        <v>未入力</v>
      </c>
      <c r="AX46" s="39" t="str">
        <f>IF($C$7&lt;$G46,"",IF(入力シート!Q49&lt;&gt;"",ASC(入力シート!Q49),""))</f>
        <v/>
      </c>
      <c r="AY46" s="47" t="str">
        <f t="shared" si="22"/>
        <v>未入力</v>
      </c>
      <c r="AZ46" s="47" t="str">
        <f t="shared" si="23"/>
        <v>-</v>
      </c>
      <c r="BA46" s="39" t="str">
        <f>IF($C$7&lt;$G46,"",IF(入力シート!R49&lt;&gt;"",ASC(入力シート!R49),""))</f>
        <v/>
      </c>
      <c r="BB46" s="47" t="str">
        <f t="shared" si="24"/>
        <v>未入力</v>
      </c>
      <c r="BC46" s="42" t="str">
        <f>IF($C$7&lt;$G46,"",IF(入力シート!S49&lt;&gt;"",入力シート!S49,""))</f>
        <v/>
      </c>
      <c r="BD46" s="47" t="str">
        <f t="shared" ref="BD46" si="111">IF($C$7&lt;$G46,"",IF(BC46&lt;&gt;"","OK","未入力"))</f>
        <v>未入力</v>
      </c>
      <c r="BE46" s="47" t="str">
        <f>IF($C$7&lt;$G46,"",IF(BD46="未入力","-",IF(COUNTIF(リスト!$J$3:$J$6,BC46)=1,"OK","NG")))</f>
        <v>-</v>
      </c>
      <c r="BF46" s="42" t="str">
        <f>IF($C$7&lt;$G46,"",IF(入力シート!$T$5="✔",反映シート!$C$5,IF(AND(入力シート!$T$5="",入力シート!T49&lt;&gt;""),入力シート!T49,"")))</f>
        <v/>
      </c>
      <c r="BG46" s="42" t="str">
        <f t="shared" si="26"/>
        <v/>
      </c>
      <c r="BH46" s="14" t="str">
        <f t="shared" ref="BH46" si="112">IF(BG46&lt;&gt;"",SUBSTITUTE(SUBSTITUTE(SUBSTITUTE(SUBSTITUTE(SUBSTITUTE(BG46,"（有）","㈲"),"㈲","🈶"),"🈶","㊒"),"㊒","(有)"),"(有)","有限会社"),"")</f>
        <v/>
      </c>
      <c r="BI46" s="47" t="str">
        <f t="shared" si="27"/>
        <v>未入力</v>
      </c>
      <c r="BJ46" s="42" t="str">
        <f>IF($C$7&lt;$G46,"",IF(入力シート!V49&lt;&gt;"",DBCS(SUBSTITUTE(SUBSTITUTE(入力シート!V49,"　"," ")," ","")),""))</f>
        <v/>
      </c>
      <c r="BK46" s="47" t="str">
        <f t="shared" si="28"/>
        <v>未入力</v>
      </c>
      <c r="BL46" s="42" t="str">
        <f>IF($C$7&lt;$G46,"",IF(入力シート!W49&lt;&gt;"",入力シート!W49,""))</f>
        <v/>
      </c>
      <c r="BM46" s="47" t="str">
        <f t="shared" si="28"/>
        <v>未入力</v>
      </c>
      <c r="BN46" s="42" t="str">
        <f>IF($C$7&lt;$G46,"",IF(入力シート!X49&lt;&gt;"",入力シート!X49,""))</f>
        <v/>
      </c>
      <c r="BO46" s="47" t="str">
        <f t="shared" ref="BO46" si="113">IF($C$7&lt;$G46,"",IF(BN46&lt;&gt;"","OK","未入力"))</f>
        <v>未入力</v>
      </c>
      <c r="BP46" s="47" t="str">
        <f t="shared" si="93"/>
        <v>-</v>
      </c>
      <c r="BQ46" s="47" t="str">
        <f t="shared" si="30"/>
        <v>NG</v>
      </c>
    </row>
    <row r="47" spans="7:69">
      <c r="G47" s="52">
        <v>41</v>
      </c>
      <c r="H47" s="42" t="str">
        <f>IF($C$7&lt;$G47,"",IF(入力シート!C50&lt;&gt;"",入力シート!C50,""))</f>
        <v/>
      </c>
      <c r="I47" s="47" t="str">
        <f t="shared" si="1"/>
        <v>未入力</v>
      </c>
      <c r="J47" s="47" t="str">
        <f>IF($C$7&lt;$G47,"",IF(H47="","-",IF(COUNTIF(リスト!$A$3:$A$137,エラー判定シート!H47)=1,"OK","NG")))</f>
        <v>-</v>
      </c>
      <c r="K47" s="42" t="str">
        <f>IF($C$7&lt;$G47,"",IF(入力シート!D50&lt;&gt;"",UPPER(入力シート!D50),""))</f>
        <v/>
      </c>
      <c r="L47" s="47" t="str">
        <f t="shared" si="2"/>
        <v>未入力</v>
      </c>
      <c r="M47" s="47" t="str">
        <f>IF($C$7&lt;$G47,"",IF(L47="未入力","-",IF(COUNTIF(リスト!$B$3:$B$4233,エラー判定シート!K47)&gt;=1,"OK","NG")))</f>
        <v>-</v>
      </c>
      <c r="N47" s="42" t="str">
        <f>IF($C$7&lt;$G47,"",IF(入力シート!E50&lt;&gt;"",入力シート!E50,""))</f>
        <v/>
      </c>
      <c r="O47" s="47" t="str">
        <f t="shared" si="3"/>
        <v>未入力</v>
      </c>
      <c r="P47" s="47" t="str">
        <f>IF($C$7&lt;$G47,"",IF(O47="未入力","-",IF(COUNTIF(リスト!$C$3:$C$43,エラー判定シート!N47)=1,"OK","NG")))</f>
        <v>-</v>
      </c>
      <c r="Q47" s="47" t="str">
        <f>IF(OR($C$7&lt;$G47,AG47&lt;&gt;"OK",AH47&lt;&gt;"OK",AM47&lt;&gt;"OK",AN47&lt;&gt;"OK"),"",IF(O47="未入力","-",IF(OR(AND(AF47&lt;&gt;"軽自動車",AL47="事業用",COUNTIF(ひらがなリスト!$B$3:$B$48,エラー判定シート!N47)=1),AND(AF47&lt;&gt;"軽自動車",AL47="自家用",COUNTIF(ひらがなリスト!$C$3:$C$48,エラー判定シート!N47)=1),AND(AF47="軽自動車",AL47="事業用",COUNTIF(ひらがなリスト!$D$3:$D$48,エラー判定シート!N47)=1),AND(AF47="軽自動車",AL47="自家用",COUNTIF(ひらがなリスト!$E$3:$E$48,エラー判定シート!N47)=1)),"OK","NG")))</f>
        <v/>
      </c>
      <c r="R47" s="42" t="str">
        <f>IF($C$7&lt;$G47,"",IF(入力シート!F50&lt;&gt;"",VALUE(SUBSTITUTE(SUBSTITUTE(入力シート!F50,"-","・"),"・","")),""))</f>
        <v/>
      </c>
      <c r="S47" s="47" t="str">
        <f t="shared" si="4"/>
        <v>未入力</v>
      </c>
      <c r="T47" s="47" t="str">
        <f t="shared" si="5"/>
        <v>-</v>
      </c>
      <c r="U47" s="42" t="str">
        <f t="shared" si="6"/>
        <v/>
      </c>
      <c r="V47" s="47" t="str">
        <f t="shared" si="7"/>
        <v/>
      </c>
      <c r="W47" s="42" t="str">
        <f>IF($C$7&lt;$G47,"",IF(入力シート!G50&lt;&gt;"",入力シート!G50,""))</f>
        <v/>
      </c>
      <c r="X47" s="47" t="str">
        <f t="shared" si="8"/>
        <v>未入力</v>
      </c>
      <c r="Y47" s="47" t="str">
        <f>IF($C$7&lt;$G47,"",IF(X47="未入力","-",IF(COUNTIF(リスト!$D$3:$D$5,エラー判定シート!W47)=1,"OK","NG")))</f>
        <v>-</v>
      </c>
      <c r="Z47" s="42" t="str">
        <f>IF($C$7&lt;$G47,"",IF(入力シート!H50&lt;&gt;"",入力シート!H50,""))</f>
        <v/>
      </c>
      <c r="AA47" s="47" t="str">
        <f t="shared" si="9"/>
        <v>未入力</v>
      </c>
      <c r="AB47" s="47" t="str">
        <f t="shared" si="10"/>
        <v>-</v>
      </c>
      <c r="AC47" s="42" t="str">
        <f>IF($C$7&lt;$G47,"",IF(入力シート!I50&lt;&gt;"",入力シート!I50,""))</f>
        <v/>
      </c>
      <c r="AD47" s="47" t="str">
        <f t="shared" si="11"/>
        <v>未入力</v>
      </c>
      <c r="AE47" s="47" t="str">
        <f t="shared" si="12"/>
        <v>-</v>
      </c>
      <c r="AF47" s="42" t="str">
        <f>IF($C$7&lt;$G47,"",IF(入力シート!J50&lt;&gt;"",入力シート!J50,""))</f>
        <v/>
      </c>
      <c r="AG47" s="47" t="str">
        <f t="shared" si="13"/>
        <v>未入力</v>
      </c>
      <c r="AH47" s="47" t="str">
        <f>IF($C$7&lt;$G47,"",IF(AG47="未入力","-",IF(COUNTIF(リスト!$F$3:$F$6,エラー判定シート!AF47)=1,"OK","NG")))</f>
        <v>-</v>
      </c>
      <c r="AI47" s="34" t="str">
        <f>IF($C$7&lt;$G47,"",IF(入力シート!K50&lt;&gt;"",SUBSTITUTE(入力シート!K50,"特殊","特種"),""))</f>
        <v/>
      </c>
      <c r="AJ47" s="47" t="str">
        <f t="shared" si="14"/>
        <v>未入力</v>
      </c>
      <c r="AK47" s="47" t="str">
        <f t="shared" si="15"/>
        <v>-</v>
      </c>
      <c r="AL47" s="42" t="str">
        <f>IF($C$7&lt;$G47,"",IF(入力シート!L50&lt;&gt;"",入力シート!L50,""))</f>
        <v/>
      </c>
      <c r="AM47" s="47" t="str">
        <f t="shared" si="16"/>
        <v>未入力</v>
      </c>
      <c r="AN47" s="47" t="str">
        <f t="shared" si="17"/>
        <v>-</v>
      </c>
      <c r="AO47" s="39" t="str">
        <f>IF($C$7&lt;$G47,"",IF(入力シート!M50&lt;&gt;"",入力シート!M50,""))</f>
        <v/>
      </c>
      <c r="AP47" s="47" t="str">
        <f t="shared" si="18"/>
        <v>未入力</v>
      </c>
      <c r="AQ47" s="47" t="str">
        <f>IF($C$7&lt;$G47,"",IF(AP47="未入力","-",IF(COUNTIF(リスト!$I$3:$I$52,エラー判定シート!AO47)=1,"OK","BC")))</f>
        <v>-</v>
      </c>
      <c r="AR47" s="39" t="str">
        <f>IF($C$7&lt;$G47,"",IF(入力シート!N50&lt;&gt;"",入力シート!N50,""))</f>
        <v/>
      </c>
      <c r="AS47" s="39" t="str">
        <f>IF($C$7&lt;$G47,"",IF(入力シート!O50&lt;&gt;"",入力シート!O50,""))</f>
        <v/>
      </c>
      <c r="AT47" s="47" t="str">
        <f t="shared" si="19"/>
        <v>未入力</v>
      </c>
      <c r="AU47" s="47" t="str">
        <f t="shared" si="20"/>
        <v>-</v>
      </c>
      <c r="AV47" s="39" t="str">
        <f>IF($C$7&lt;$G47,"",IF(入力シート!P50&lt;&gt;"",入力シート!P50,""))</f>
        <v/>
      </c>
      <c r="AW47" s="47" t="str">
        <f t="shared" si="21"/>
        <v>未入力</v>
      </c>
      <c r="AX47" s="39" t="str">
        <f>IF($C$7&lt;$G47,"",IF(入力シート!Q50&lt;&gt;"",ASC(入力シート!Q50),""))</f>
        <v/>
      </c>
      <c r="AY47" s="47" t="str">
        <f t="shared" si="22"/>
        <v>未入力</v>
      </c>
      <c r="AZ47" s="47" t="str">
        <f t="shared" si="23"/>
        <v>-</v>
      </c>
      <c r="BA47" s="39" t="str">
        <f>IF($C$7&lt;$G47,"",IF(入力シート!R50&lt;&gt;"",ASC(入力シート!R50),""))</f>
        <v/>
      </c>
      <c r="BB47" s="47" t="str">
        <f t="shared" si="24"/>
        <v>未入力</v>
      </c>
      <c r="BC47" s="42" t="str">
        <f>IF($C$7&lt;$G47,"",IF(入力シート!S50&lt;&gt;"",入力シート!S50,""))</f>
        <v/>
      </c>
      <c r="BD47" s="47" t="str">
        <f t="shared" ref="BD47" si="114">IF($C$7&lt;$G47,"",IF(BC47&lt;&gt;"","OK","未入力"))</f>
        <v>未入力</v>
      </c>
      <c r="BE47" s="47" t="str">
        <f>IF($C$7&lt;$G47,"",IF(BD47="未入力","-",IF(COUNTIF(リスト!$J$3:$J$6,BC47)=1,"OK","NG")))</f>
        <v>-</v>
      </c>
      <c r="BF47" s="42" t="str">
        <f>IF($C$7&lt;$G47,"",IF(入力シート!$T$5="✔",反映シート!$C$5,IF(AND(入力シート!$T$5="",入力シート!T50&lt;&gt;""),入力シート!T50,"")))</f>
        <v/>
      </c>
      <c r="BG47" s="42" t="str">
        <f t="shared" si="26"/>
        <v/>
      </c>
      <c r="BH47" s="14" t="str">
        <f t="shared" ref="BH47" si="115">IF(BG47&lt;&gt;"",SUBSTITUTE(SUBSTITUTE(SUBSTITUTE(SUBSTITUTE(SUBSTITUTE(BG47,"（有）","㈲"),"㈲","🈶"),"🈶","㊒"),"㊒","(有)"),"(有)","有限会社"),"")</f>
        <v/>
      </c>
      <c r="BI47" s="47" t="str">
        <f t="shared" si="27"/>
        <v>未入力</v>
      </c>
      <c r="BJ47" s="42" t="str">
        <f>IF($C$7&lt;$G47,"",IF(入力シート!V50&lt;&gt;"",DBCS(SUBSTITUTE(SUBSTITUTE(入力シート!V50,"　"," ")," ","")),""))</f>
        <v/>
      </c>
      <c r="BK47" s="47" t="str">
        <f t="shared" si="28"/>
        <v>未入力</v>
      </c>
      <c r="BL47" s="42" t="str">
        <f>IF($C$7&lt;$G47,"",IF(入力シート!W50&lt;&gt;"",入力シート!W50,""))</f>
        <v/>
      </c>
      <c r="BM47" s="47" t="str">
        <f t="shared" si="28"/>
        <v>未入力</v>
      </c>
      <c r="BN47" s="42" t="str">
        <f>IF($C$7&lt;$G47,"",IF(入力シート!X50&lt;&gt;"",入力シート!X50,""))</f>
        <v/>
      </c>
      <c r="BO47" s="47" t="str">
        <f t="shared" ref="BO47" si="116">IF($C$7&lt;$G47,"",IF(BN47&lt;&gt;"","OK","未入力"))</f>
        <v>未入力</v>
      </c>
      <c r="BP47" s="47" t="str">
        <f t="shared" si="93"/>
        <v>-</v>
      </c>
      <c r="BQ47" s="47" t="str">
        <f t="shared" si="30"/>
        <v>NG</v>
      </c>
    </row>
    <row r="48" spans="7:69">
      <c r="G48" s="52">
        <v>42</v>
      </c>
      <c r="H48" s="42" t="str">
        <f>IF($C$7&lt;$G48,"",IF(入力シート!C51&lt;&gt;"",入力シート!C51,""))</f>
        <v/>
      </c>
      <c r="I48" s="47" t="str">
        <f t="shared" si="1"/>
        <v>未入力</v>
      </c>
      <c r="J48" s="47" t="str">
        <f>IF($C$7&lt;$G48,"",IF(H48="","-",IF(COUNTIF(リスト!$A$3:$A$137,エラー判定シート!H48)=1,"OK","NG")))</f>
        <v>-</v>
      </c>
      <c r="K48" s="42" t="str">
        <f>IF($C$7&lt;$G48,"",IF(入力シート!D51&lt;&gt;"",UPPER(入力シート!D51),""))</f>
        <v/>
      </c>
      <c r="L48" s="47" t="str">
        <f t="shared" si="2"/>
        <v>未入力</v>
      </c>
      <c r="M48" s="47" t="str">
        <f>IF($C$7&lt;$G48,"",IF(L48="未入力","-",IF(COUNTIF(リスト!$B$3:$B$4233,エラー判定シート!K48)&gt;=1,"OK","NG")))</f>
        <v>-</v>
      </c>
      <c r="N48" s="42" t="str">
        <f>IF($C$7&lt;$G48,"",IF(入力シート!E51&lt;&gt;"",入力シート!E51,""))</f>
        <v/>
      </c>
      <c r="O48" s="47" t="str">
        <f t="shared" si="3"/>
        <v>未入力</v>
      </c>
      <c r="P48" s="47" t="str">
        <f>IF($C$7&lt;$G48,"",IF(O48="未入力","-",IF(COUNTIF(リスト!$C$3:$C$43,エラー判定シート!N48)=1,"OK","NG")))</f>
        <v>-</v>
      </c>
      <c r="Q48" s="47" t="str">
        <f>IF(OR($C$7&lt;$G48,AG48&lt;&gt;"OK",AH48&lt;&gt;"OK",AM48&lt;&gt;"OK",AN48&lt;&gt;"OK"),"",IF(O48="未入力","-",IF(OR(AND(AF48&lt;&gt;"軽自動車",AL48="事業用",COUNTIF(ひらがなリスト!$B$3:$B$48,エラー判定シート!N48)=1),AND(AF48&lt;&gt;"軽自動車",AL48="自家用",COUNTIF(ひらがなリスト!$C$3:$C$48,エラー判定シート!N48)=1),AND(AF48="軽自動車",AL48="事業用",COUNTIF(ひらがなリスト!$D$3:$D$48,エラー判定シート!N48)=1),AND(AF48="軽自動車",AL48="自家用",COUNTIF(ひらがなリスト!$E$3:$E$48,エラー判定シート!N48)=1)),"OK","NG")))</f>
        <v/>
      </c>
      <c r="R48" s="42" t="str">
        <f>IF($C$7&lt;$G48,"",IF(入力シート!F51&lt;&gt;"",VALUE(SUBSTITUTE(SUBSTITUTE(入力シート!F51,"-","・"),"・","")),""))</f>
        <v/>
      </c>
      <c r="S48" s="47" t="str">
        <f t="shared" si="4"/>
        <v>未入力</v>
      </c>
      <c r="T48" s="47" t="str">
        <f t="shared" si="5"/>
        <v>-</v>
      </c>
      <c r="U48" s="42" t="str">
        <f t="shared" si="6"/>
        <v/>
      </c>
      <c r="V48" s="47" t="str">
        <f t="shared" si="7"/>
        <v/>
      </c>
      <c r="W48" s="42" t="str">
        <f>IF($C$7&lt;$G48,"",IF(入力シート!G51&lt;&gt;"",入力シート!G51,""))</f>
        <v/>
      </c>
      <c r="X48" s="47" t="str">
        <f t="shared" si="8"/>
        <v>未入力</v>
      </c>
      <c r="Y48" s="47" t="str">
        <f>IF($C$7&lt;$G48,"",IF(X48="未入力","-",IF(COUNTIF(リスト!$D$3:$D$5,エラー判定シート!W48)=1,"OK","NG")))</f>
        <v>-</v>
      </c>
      <c r="Z48" s="42" t="str">
        <f>IF($C$7&lt;$G48,"",IF(入力シート!H51&lt;&gt;"",入力シート!H51,""))</f>
        <v/>
      </c>
      <c r="AA48" s="47" t="str">
        <f t="shared" si="9"/>
        <v>未入力</v>
      </c>
      <c r="AB48" s="47" t="str">
        <f t="shared" si="10"/>
        <v>-</v>
      </c>
      <c r="AC48" s="42" t="str">
        <f>IF($C$7&lt;$G48,"",IF(入力シート!I51&lt;&gt;"",入力シート!I51,""))</f>
        <v/>
      </c>
      <c r="AD48" s="47" t="str">
        <f t="shared" si="11"/>
        <v>未入力</v>
      </c>
      <c r="AE48" s="47" t="str">
        <f t="shared" si="12"/>
        <v>-</v>
      </c>
      <c r="AF48" s="42" t="str">
        <f>IF($C$7&lt;$G48,"",IF(入力シート!J51&lt;&gt;"",入力シート!J51,""))</f>
        <v/>
      </c>
      <c r="AG48" s="47" t="str">
        <f t="shared" si="13"/>
        <v>未入力</v>
      </c>
      <c r="AH48" s="47" t="str">
        <f>IF($C$7&lt;$G48,"",IF(AG48="未入力","-",IF(COUNTIF(リスト!$F$3:$F$6,エラー判定シート!AF48)=1,"OK","NG")))</f>
        <v>-</v>
      </c>
      <c r="AI48" s="34" t="str">
        <f>IF($C$7&lt;$G48,"",IF(入力シート!K51&lt;&gt;"",SUBSTITUTE(入力シート!K51,"特殊","特種"),""))</f>
        <v/>
      </c>
      <c r="AJ48" s="47" t="str">
        <f t="shared" si="14"/>
        <v>未入力</v>
      </c>
      <c r="AK48" s="47" t="str">
        <f t="shared" si="15"/>
        <v>-</v>
      </c>
      <c r="AL48" s="42" t="str">
        <f>IF($C$7&lt;$G48,"",IF(入力シート!L51&lt;&gt;"",入力シート!L51,""))</f>
        <v/>
      </c>
      <c r="AM48" s="47" t="str">
        <f t="shared" si="16"/>
        <v>未入力</v>
      </c>
      <c r="AN48" s="47" t="str">
        <f t="shared" si="17"/>
        <v>-</v>
      </c>
      <c r="AO48" s="39" t="str">
        <f>IF($C$7&lt;$G48,"",IF(入力シート!M51&lt;&gt;"",入力シート!M51,""))</f>
        <v/>
      </c>
      <c r="AP48" s="47" t="str">
        <f t="shared" si="18"/>
        <v>未入力</v>
      </c>
      <c r="AQ48" s="47" t="str">
        <f>IF($C$7&lt;$G48,"",IF(AP48="未入力","-",IF(COUNTIF(リスト!$I$3:$I$52,エラー判定シート!AO48)=1,"OK","BC")))</f>
        <v>-</v>
      </c>
      <c r="AR48" s="39" t="str">
        <f>IF($C$7&lt;$G48,"",IF(入力シート!N51&lt;&gt;"",入力シート!N51,""))</f>
        <v/>
      </c>
      <c r="AS48" s="39" t="str">
        <f>IF($C$7&lt;$G48,"",IF(入力シート!O51&lt;&gt;"",入力シート!O51,""))</f>
        <v/>
      </c>
      <c r="AT48" s="47" t="str">
        <f t="shared" si="19"/>
        <v>未入力</v>
      </c>
      <c r="AU48" s="47" t="str">
        <f t="shared" si="20"/>
        <v>-</v>
      </c>
      <c r="AV48" s="39" t="str">
        <f>IF($C$7&lt;$G48,"",IF(入力シート!P51&lt;&gt;"",入力シート!P51,""))</f>
        <v/>
      </c>
      <c r="AW48" s="47" t="str">
        <f t="shared" si="21"/>
        <v>未入力</v>
      </c>
      <c r="AX48" s="39" t="str">
        <f>IF($C$7&lt;$G48,"",IF(入力シート!Q51&lt;&gt;"",ASC(入力シート!Q51),""))</f>
        <v/>
      </c>
      <c r="AY48" s="47" t="str">
        <f t="shared" si="22"/>
        <v>未入力</v>
      </c>
      <c r="AZ48" s="47" t="str">
        <f t="shared" si="23"/>
        <v>-</v>
      </c>
      <c r="BA48" s="39" t="str">
        <f>IF($C$7&lt;$G48,"",IF(入力シート!R51&lt;&gt;"",ASC(入力シート!R51),""))</f>
        <v/>
      </c>
      <c r="BB48" s="47" t="str">
        <f t="shared" si="24"/>
        <v>未入力</v>
      </c>
      <c r="BC48" s="42" t="str">
        <f>IF($C$7&lt;$G48,"",IF(入力シート!S51&lt;&gt;"",入力シート!S51,""))</f>
        <v/>
      </c>
      <c r="BD48" s="47" t="str">
        <f t="shared" ref="BD48" si="117">IF($C$7&lt;$G48,"",IF(BC48&lt;&gt;"","OK","未入力"))</f>
        <v>未入力</v>
      </c>
      <c r="BE48" s="47" t="str">
        <f>IF($C$7&lt;$G48,"",IF(BD48="未入力","-",IF(COUNTIF(リスト!$J$3:$J$6,BC48)=1,"OK","NG")))</f>
        <v>-</v>
      </c>
      <c r="BF48" s="42" t="str">
        <f>IF($C$7&lt;$G48,"",IF(入力シート!$T$5="✔",反映シート!$C$5,IF(AND(入力シート!$T$5="",入力シート!T51&lt;&gt;""),入力シート!T51,"")))</f>
        <v/>
      </c>
      <c r="BG48" s="42" t="str">
        <f t="shared" si="26"/>
        <v/>
      </c>
      <c r="BH48" s="14" t="str">
        <f t="shared" ref="BH48" si="118">IF(BG48&lt;&gt;"",SUBSTITUTE(SUBSTITUTE(SUBSTITUTE(SUBSTITUTE(SUBSTITUTE(BG48,"（有）","㈲"),"㈲","🈶"),"🈶","㊒"),"㊒","(有)"),"(有)","有限会社"),"")</f>
        <v/>
      </c>
      <c r="BI48" s="47" t="str">
        <f t="shared" si="27"/>
        <v>未入力</v>
      </c>
      <c r="BJ48" s="42" t="str">
        <f>IF($C$7&lt;$G48,"",IF(入力シート!V51&lt;&gt;"",DBCS(SUBSTITUTE(SUBSTITUTE(入力シート!V51,"　"," ")," ","")),""))</f>
        <v/>
      </c>
      <c r="BK48" s="47" t="str">
        <f t="shared" si="28"/>
        <v>未入力</v>
      </c>
      <c r="BL48" s="42" t="str">
        <f>IF($C$7&lt;$G48,"",IF(入力シート!W51&lt;&gt;"",入力シート!W51,""))</f>
        <v/>
      </c>
      <c r="BM48" s="47" t="str">
        <f t="shared" si="28"/>
        <v>未入力</v>
      </c>
      <c r="BN48" s="42" t="str">
        <f>IF($C$7&lt;$G48,"",IF(入力シート!X51&lt;&gt;"",入力シート!X51,""))</f>
        <v/>
      </c>
      <c r="BO48" s="47" t="str">
        <f t="shared" ref="BO48" si="119">IF($C$7&lt;$G48,"",IF(BN48&lt;&gt;"","OK","未入力"))</f>
        <v>未入力</v>
      </c>
      <c r="BP48" s="47" t="str">
        <f t="shared" si="93"/>
        <v>-</v>
      </c>
      <c r="BQ48" s="47" t="str">
        <f t="shared" si="30"/>
        <v>NG</v>
      </c>
    </row>
    <row r="49" spans="7:69">
      <c r="G49" s="52">
        <v>43</v>
      </c>
      <c r="H49" s="42" t="str">
        <f>IF($C$7&lt;$G49,"",IF(入力シート!C52&lt;&gt;"",入力シート!C52,""))</f>
        <v/>
      </c>
      <c r="I49" s="47" t="str">
        <f t="shared" si="1"/>
        <v>未入力</v>
      </c>
      <c r="J49" s="47" t="str">
        <f>IF($C$7&lt;$G49,"",IF(H49="","-",IF(COUNTIF(リスト!$A$3:$A$137,エラー判定シート!H49)=1,"OK","NG")))</f>
        <v>-</v>
      </c>
      <c r="K49" s="42" t="str">
        <f>IF($C$7&lt;$G49,"",IF(入力シート!D52&lt;&gt;"",UPPER(入力シート!D52),""))</f>
        <v/>
      </c>
      <c r="L49" s="47" t="str">
        <f t="shared" si="2"/>
        <v>未入力</v>
      </c>
      <c r="M49" s="47" t="str">
        <f>IF($C$7&lt;$G49,"",IF(L49="未入力","-",IF(COUNTIF(リスト!$B$3:$B$4233,エラー判定シート!K49)&gt;=1,"OK","NG")))</f>
        <v>-</v>
      </c>
      <c r="N49" s="42" t="str">
        <f>IF($C$7&lt;$G49,"",IF(入力シート!E52&lt;&gt;"",入力シート!E52,""))</f>
        <v/>
      </c>
      <c r="O49" s="47" t="str">
        <f t="shared" si="3"/>
        <v>未入力</v>
      </c>
      <c r="P49" s="47" t="str">
        <f>IF($C$7&lt;$G49,"",IF(O49="未入力","-",IF(COUNTIF(リスト!$C$3:$C$43,エラー判定シート!N49)=1,"OK","NG")))</f>
        <v>-</v>
      </c>
      <c r="Q49" s="47" t="str">
        <f>IF(OR($C$7&lt;$G49,AG49&lt;&gt;"OK",AH49&lt;&gt;"OK",AM49&lt;&gt;"OK",AN49&lt;&gt;"OK"),"",IF(O49="未入力","-",IF(OR(AND(AF49&lt;&gt;"軽自動車",AL49="事業用",COUNTIF(ひらがなリスト!$B$3:$B$48,エラー判定シート!N49)=1),AND(AF49&lt;&gt;"軽自動車",AL49="自家用",COUNTIF(ひらがなリスト!$C$3:$C$48,エラー判定シート!N49)=1),AND(AF49="軽自動車",AL49="事業用",COUNTIF(ひらがなリスト!$D$3:$D$48,エラー判定シート!N49)=1),AND(AF49="軽自動車",AL49="自家用",COUNTIF(ひらがなリスト!$E$3:$E$48,エラー判定シート!N49)=1)),"OK","NG")))</f>
        <v/>
      </c>
      <c r="R49" s="42" t="str">
        <f>IF($C$7&lt;$G49,"",IF(入力シート!F52&lt;&gt;"",VALUE(SUBSTITUTE(SUBSTITUTE(入力シート!F52,"-","・"),"・","")),""))</f>
        <v/>
      </c>
      <c r="S49" s="47" t="str">
        <f t="shared" si="4"/>
        <v>未入力</v>
      </c>
      <c r="T49" s="47" t="str">
        <f t="shared" si="5"/>
        <v>-</v>
      </c>
      <c r="U49" s="42" t="str">
        <f t="shared" si="6"/>
        <v/>
      </c>
      <c r="V49" s="47" t="str">
        <f t="shared" si="7"/>
        <v/>
      </c>
      <c r="W49" s="42" t="str">
        <f>IF($C$7&lt;$G49,"",IF(入力シート!G52&lt;&gt;"",入力シート!G52,""))</f>
        <v/>
      </c>
      <c r="X49" s="47" t="str">
        <f t="shared" si="8"/>
        <v>未入力</v>
      </c>
      <c r="Y49" s="47" t="str">
        <f>IF($C$7&lt;$G49,"",IF(X49="未入力","-",IF(COUNTIF(リスト!$D$3:$D$5,エラー判定シート!W49)=1,"OK","NG")))</f>
        <v>-</v>
      </c>
      <c r="Z49" s="42" t="str">
        <f>IF($C$7&lt;$G49,"",IF(入力シート!H52&lt;&gt;"",入力シート!H52,""))</f>
        <v/>
      </c>
      <c r="AA49" s="47" t="str">
        <f t="shared" si="9"/>
        <v>未入力</v>
      </c>
      <c r="AB49" s="47" t="str">
        <f t="shared" si="10"/>
        <v>-</v>
      </c>
      <c r="AC49" s="42" t="str">
        <f>IF($C$7&lt;$G49,"",IF(入力シート!I52&lt;&gt;"",入力シート!I52,""))</f>
        <v/>
      </c>
      <c r="AD49" s="47" t="str">
        <f t="shared" si="11"/>
        <v>未入力</v>
      </c>
      <c r="AE49" s="47" t="str">
        <f t="shared" si="12"/>
        <v>-</v>
      </c>
      <c r="AF49" s="42" t="str">
        <f>IF($C$7&lt;$G49,"",IF(入力シート!J52&lt;&gt;"",入力シート!J52,""))</f>
        <v/>
      </c>
      <c r="AG49" s="47" t="str">
        <f t="shared" si="13"/>
        <v>未入力</v>
      </c>
      <c r="AH49" s="47" t="str">
        <f>IF($C$7&lt;$G49,"",IF(AG49="未入力","-",IF(COUNTIF(リスト!$F$3:$F$6,エラー判定シート!AF49)=1,"OK","NG")))</f>
        <v>-</v>
      </c>
      <c r="AI49" s="34" t="str">
        <f>IF($C$7&lt;$G49,"",IF(入力シート!K52&lt;&gt;"",SUBSTITUTE(入力シート!K52,"特殊","特種"),""))</f>
        <v/>
      </c>
      <c r="AJ49" s="47" t="str">
        <f t="shared" si="14"/>
        <v>未入力</v>
      </c>
      <c r="AK49" s="47" t="str">
        <f t="shared" si="15"/>
        <v>-</v>
      </c>
      <c r="AL49" s="42" t="str">
        <f>IF($C$7&lt;$G49,"",IF(入力シート!L52&lt;&gt;"",入力シート!L52,""))</f>
        <v/>
      </c>
      <c r="AM49" s="47" t="str">
        <f t="shared" si="16"/>
        <v>未入力</v>
      </c>
      <c r="AN49" s="47" t="str">
        <f t="shared" si="17"/>
        <v>-</v>
      </c>
      <c r="AO49" s="39" t="str">
        <f>IF($C$7&lt;$G49,"",IF(入力シート!M52&lt;&gt;"",入力シート!M52,""))</f>
        <v/>
      </c>
      <c r="AP49" s="47" t="str">
        <f t="shared" si="18"/>
        <v>未入力</v>
      </c>
      <c r="AQ49" s="47" t="str">
        <f>IF($C$7&lt;$G49,"",IF(AP49="未入力","-",IF(COUNTIF(リスト!$I$3:$I$52,エラー判定シート!AO49)=1,"OK","BC")))</f>
        <v>-</v>
      </c>
      <c r="AR49" s="39" t="str">
        <f>IF($C$7&lt;$G49,"",IF(入力シート!N52&lt;&gt;"",入力シート!N52,""))</f>
        <v/>
      </c>
      <c r="AS49" s="39" t="str">
        <f>IF($C$7&lt;$G49,"",IF(入力シート!O52&lt;&gt;"",入力シート!O52,""))</f>
        <v/>
      </c>
      <c r="AT49" s="47" t="str">
        <f t="shared" si="19"/>
        <v>未入力</v>
      </c>
      <c r="AU49" s="47" t="str">
        <f t="shared" si="20"/>
        <v>-</v>
      </c>
      <c r="AV49" s="39" t="str">
        <f>IF($C$7&lt;$G49,"",IF(入力シート!P52&lt;&gt;"",入力シート!P52,""))</f>
        <v/>
      </c>
      <c r="AW49" s="47" t="str">
        <f t="shared" si="21"/>
        <v>未入力</v>
      </c>
      <c r="AX49" s="39" t="str">
        <f>IF($C$7&lt;$G49,"",IF(入力シート!Q52&lt;&gt;"",ASC(入力シート!Q52),""))</f>
        <v/>
      </c>
      <c r="AY49" s="47" t="str">
        <f t="shared" si="22"/>
        <v>未入力</v>
      </c>
      <c r="AZ49" s="47" t="str">
        <f t="shared" si="23"/>
        <v>-</v>
      </c>
      <c r="BA49" s="39" t="str">
        <f>IF($C$7&lt;$G49,"",IF(入力シート!R52&lt;&gt;"",ASC(入力シート!R52),""))</f>
        <v/>
      </c>
      <c r="BB49" s="47" t="str">
        <f t="shared" si="24"/>
        <v>未入力</v>
      </c>
      <c r="BC49" s="42" t="str">
        <f>IF($C$7&lt;$G49,"",IF(入力シート!S52&lt;&gt;"",入力シート!S52,""))</f>
        <v/>
      </c>
      <c r="BD49" s="47" t="str">
        <f t="shared" ref="BD49" si="120">IF($C$7&lt;$G49,"",IF(BC49&lt;&gt;"","OK","未入力"))</f>
        <v>未入力</v>
      </c>
      <c r="BE49" s="47" t="str">
        <f>IF($C$7&lt;$G49,"",IF(BD49="未入力","-",IF(COUNTIF(リスト!$J$3:$J$6,BC49)=1,"OK","NG")))</f>
        <v>-</v>
      </c>
      <c r="BF49" s="42" t="str">
        <f>IF($C$7&lt;$G49,"",IF(入力シート!$T$5="✔",反映シート!$C$5,IF(AND(入力シート!$T$5="",入力シート!T52&lt;&gt;""),入力シート!T52,"")))</f>
        <v/>
      </c>
      <c r="BG49" s="42" t="str">
        <f t="shared" si="26"/>
        <v/>
      </c>
      <c r="BH49" s="14" t="str">
        <f t="shared" ref="BH49" si="121">IF(BG49&lt;&gt;"",SUBSTITUTE(SUBSTITUTE(SUBSTITUTE(SUBSTITUTE(SUBSTITUTE(BG49,"（有）","㈲"),"㈲","🈶"),"🈶","㊒"),"㊒","(有)"),"(有)","有限会社"),"")</f>
        <v/>
      </c>
      <c r="BI49" s="47" t="str">
        <f t="shared" si="27"/>
        <v>未入力</v>
      </c>
      <c r="BJ49" s="42" t="str">
        <f>IF($C$7&lt;$G49,"",IF(入力シート!V52&lt;&gt;"",DBCS(SUBSTITUTE(SUBSTITUTE(入力シート!V52,"　"," ")," ","")),""))</f>
        <v/>
      </c>
      <c r="BK49" s="47" t="str">
        <f t="shared" si="28"/>
        <v>未入力</v>
      </c>
      <c r="BL49" s="42" t="str">
        <f>IF($C$7&lt;$G49,"",IF(入力シート!W52&lt;&gt;"",入力シート!W52,""))</f>
        <v/>
      </c>
      <c r="BM49" s="47" t="str">
        <f t="shared" si="28"/>
        <v>未入力</v>
      </c>
      <c r="BN49" s="42" t="str">
        <f>IF($C$7&lt;$G49,"",IF(入力シート!X52&lt;&gt;"",入力シート!X52,""))</f>
        <v/>
      </c>
      <c r="BO49" s="47" t="str">
        <f t="shared" ref="BO49" si="122">IF($C$7&lt;$G49,"",IF(BN49&lt;&gt;"","OK","未入力"))</f>
        <v>未入力</v>
      </c>
      <c r="BP49" s="47" t="str">
        <f t="shared" si="93"/>
        <v>-</v>
      </c>
      <c r="BQ49" s="47" t="str">
        <f t="shared" si="30"/>
        <v>NG</v>
      </c>
    </row>
    <row r="50" spans="7:69">
      <c r="G50" s="52">
        <v>44</v>
      </c>
      <c r="H50" s="42" t="str">
        <f>IF($C$7&lt;$G50,"",IF(入力シート!C53&lt;&gt;"",入力シート!C53,""))</f>
        <v/>
      </c>
      <c r="I50" s="47" t="str">
        <f t="shared" si="1"/>
        <v>未入力</v>
      </c>
      <c r="J50" s="47" t="str">
        <f>IF($C$7&lt;$G50,"",IF(H50="","-",IF(COUNTIF(リスト!$A$3:$A$137,エラー判定シート!H50)=1,"OK","NG")))</f>
        <v>-</v>
      </c>
      <c r="K50" s="42" t="str">
        <f>IF($C$7&lt;$G50,"",IF(入力シート!D53&lt;&gt;"",UPPER(入力シート!D53),""))</f>
        <v/>
      </c>
      <c r="L50" s="47" t="str">
        <f t="shared" si="2"/>
        <v>未入力</v>
      </c>
      <c r="M50" s="47" t="str">
        <f>IF($C$7&lt;$G50,"",IF(L50="未入力","-",IF(COUNTIF(リスト!$B$3:$B$4233,エラー判定シート!K50)&gt;=1,"OK","NG")))</f>
        <v>-</v>
      </c>
      <c r="N50" s="42" t="str">
        <f>IF($C$7&lt;$G50,"",IF(入力シート!E53&lt;&gt;"",入力シート!E53,""))</f>
        <v/>
      </c>
      <c r="O50" s="47" t="str">
        <f t="shared" si="3"/>
        <v>未入力</v>
      </c>
      <c r="P50" s="47" t="str">
        <f>IF($C$7&lt;$G50,"",IF(O50="未入力","-",IF(COUNTIF(リスト!$C$3:$C$43,エラー判定シート!N50)=1,"OK","NG")))</f>
        <v>-</v>
      </c>
      <c r="Q50" s="47" t="str">
        <f>IF(OR($C$7&lt;$G50,AG50&lt;&gt;"OK",AH50&lt;&gt;"OK",AM50&lt;&gt;"OK",AN50&lt;&gt;"OK"),"",IF(O50="未入力","-",IF(OR(AND(AF50&lt;&gt;"軽自動車",AL50="事業用",COUNTIF(ひらがなリスト!$B$3:$B$48,エラー判定シート!N50)=1),AND(AF50&lt;&gt;"軽自動車",AL50="自家用",COUNTIF(ひらがなリスト!$C$3:$C$48,エラー判定シート!N50)=1),AND(AF50="軽自動車",AL50="事業用",COUNTIF(ひらがなリスト!$D$3:$D$48,エラー判定シート!N50)=1),AND(AF50="軽自動車",AL50="自家用",COUNTIF(ひらがなリスト!$E$3:$E$48,エラー判定シート!N50)=1)),"OK","NG")))</f>
        <v/>
      </c>
      <c r="R50" s="42" t="str">
        <f>IF($C$7&lt;$G50,"",IF(入力シート!F53&lt;&gt;"",VALUE(SUBSTITUTE(SUBSTITUTE(入力シート!F53,"-","・"),"・","")),""))</f>
        <v/>
      </c>
      <c r="S50" s="47" t="str">
        <f t="shared" si="4"/>
        <v>未入力</v>
      </c>
      <c r="T50" s="47" t="str">
        <f t="shared" si="5"/>
        <v>-</v>
      </c>
      <c r="U50" s="42" t="str">
        <f t="shared" si="6"/>
        <v/>
      </c>
      <c r="V50" s="47" t="str">
        <f t="shared" si="7"/>
        <v/>
      </c>
      <c r="W50" s="42" t="str">
        <f>IF($C$7&lt;$G50,"",IF(入力シート!G53&lt;&gt;"",入力シート!G53,""))</f>
        <v/>
      </c>
      <c r="X50" s="47" t="str">
        <f t="shared" si="8"/>
        <v>未入力</v>
      </c>
      <c r="Y50" s="47" t="str">
        <f>IF($C$7&lt;$G50,"",IF(X50="未入力","-",IF(COUNTIF(リスト!$D$3:$D$5,エラー判定シート!W50)=1,"OK","NG")))</f>
        <v>-</v>
      </c>
      <c r="Z50" s="42" t="str">
        <f>IF($C$7&lt;$G50,"",IF(入力シート!H53&lt;&gt;"",入力シート!H53,""))</f>
        <v/>
      </c>
      <c r="AA50" s="47" t="str">
        <f t="shared" si="9"/>
        <v>未入力</v>
      </c>
      <c r="AB50" s="47" t="str">
        <f t="shared" si="10"/>
        <v>-</v>
      </c>
      <c r="AC50" s="42" t="str">
        <f>IF($C$7&lt;$G50,"",IF(入力シート!I53&lt;&gt;"",入力シート!I53,""))</f>
        <v/>
      </c>
      <c r="AD50" s="47" t="str">
        <f t="shared" si="11"/>
        <v>未入力</v>
      </c>
      <c r="AE50" s="47" t="str">
        <f t="shared" si="12"/>
        <v>-</v>
      </c>
      <c r="AF50" s="42" t="str">
        <f>IF($C$7&lt;$G50,"",IF(入力シート!J53&lt;&gt;"",入力シート!J53,""))</f>
        <v/>
      </c>
      <c r="AG50" s="47" t="str">
        <f t="shared" si="13"/>
        <v>未入力</v>
      </c>
      <c r="AH50" s="47" t="str">
        <f>IF($C$7&lt;$G50,"",IF(AG50="未入力","-",IF(COUNTIF(リスト!$F$3:$F$6,エラー判定シート!AF50)=1,"OK","NG")))</f>
        <v>-</v>
      </c>
      <c r="AI50" s="34" t="str">
        <f>IF($C$7&lt;$G50,"",IF(入力シート!K53&lt;&gt;"",SUBSTITUTE(入力シート!K53,"特殊","特種"),""))</f>
        <v/>
      </c>
      <c r="AJ50" s="47" t="str">
        <f t="shared" si="14"/>
        <v>未入力</v>
      </c>
      <c r="AK50" s="47" t="str">
        <f t="shared" si="15"/>
        <v>-</v>
      </c>
      <c r="AL50" s="42" t="str">
        <f>IF($C$7&lt;$G50,"",IF(入力シート!L53&lt;&gt;"",入力シート!L53,""))</f>
        <v/>
      </c>
      <c r="AM50" s="47" t="str">
        <f t="shared" si="16"/>
        <v>未入力</v>
      </c>
      <c r="AN50" s="47" t="str">
        <f t="shared" si="17"/>
        <v>-</v>
      </c>
      <c r="AO50" s="39" t="str">
        <f>IF($C$7&lt;$G50,"",IF(入力シート!M53&lt;&gt;"",入力シート!M53,""))</f>
        <v/>
      </c>
      <c r="AP50" s="47" t="str">
        <f t="shared" si="18"/>
        <v>未入力</v>
      </c>
      <c r="AQ50" s="47" t="str">
        <f>IF($C$7&lt;$G50,"",IF(AP50="未入力","-",IF(COUNTIF(リスト!$I$3:$I$52,エラー判定シート!AO50)=1,"OK","BC")))</f>
        <v>-</v>
      </c>
      <c r="AR50" s="39" t="str">
        <f>IF($C$7&lt;$G50,"",IF(入力シート!N53&lt;&gt;"",入力シート!N53,""))</f>
        <v/>
      </c>
      <c r="AS50" s="39" t="str">
        <f>IF($C$7&lt;$G50,"",IF(入力シート!O53&lt;&gt;"",入力シート!O53,""))</f>
        <v/>
      </c>
      <c r="AT50" s="47" t="str">
        <f t="shared" si="19"/>
        <v>未入力</v>
      </c>
      <c r="AU50" s="47" t="str">
        <f t="shared" si="20"/>
        <v>-</v>
      </c>
      <c r="AV50" s="39" t="str">
        <f>IF($C$7&lt;$G50,"",IF(入力シート!P53&lt;&gt;"",入力シート!P53,""))</f>
        <v/>
      </c>
      <c r="AW50" s="47" t="str">
        <f t="shared" si="21"/>
        <v>未入力</v>
      </c>
      <c r="AX50" s="39" t="str">
        <f>IF($C$7&lt;$G50,"",IF(入力シート!Q53&lt;&gt;"",ASC(入力シート!Q53),""))</f>
        <v/>
      </c>
      <c r="AY50" s="47" t="str">
        <f t="shared" si="22"/>
        <v>未入力</v>
      </c>
      <c r="AZ50" s="47" t="str">
        <f t="shared" si="23"/>
        <v>-</v>
      </c>
      <c r="BA50" s="39" t="str">
        <f>IF($C$7&lt;$G50,"",IF(入力シート!R53&lt;&gt;"",ASC(入力シート!R53),""))</f>
        <v/>
      </c>
      <c r="BB50" s="47" t="str">
        <f t="shared" si="24"/>
        <v>未入力</v>
      </c>
      <c r="BC50" s="42" t="str">
        <f>IF($C$7&lt;$G50,"",IF(入力シート!S53&lt;&gt;"",入力シート!S53,""))</f>
        <v/>
      </c>
      <c r="BD50" s="47" t="str">
        <f t="shared" ref="BD50" si="123">IF($C$7&lt;$G50,"",IF(BC50&lt;&gt;"","OK","未入力"))</f>
        <v>未入力</v>
      </c>
      <c r="BE50" s="47" t="str">
        <f>IF($C$7&lt;$G50,"",IF(BD50="未入力","-",IF(COUNTIF(リスト!$J$3:$J$6,BC50)=1,"OK","NG")))</f>
        <v>-</v>
      </c>
      <c r="BF50" s="42" t="str">
        <f>IF($C$7&lt;$G50,"",IF(入力シート!$T$5="✔",反映シート!$C$5,IF(AND(入力シート!$T$5="",入力シート!T53&lt;&gt;""),入力シート!T53,"")))</f>
        <v/>
      </c>
      <c r="BG50" s="42" t="str">
        <f t="shared" si="26"/>
        <v/>
      </c>
      <c r="BH50" s="14" t="str">
        <f t="shared" ref="BH50" si="124">IF(BG50&lt;&gt;"",SUBSTITUTE(SUBSTITUTE(SUBSTITUTE(SUBSTITUTE(SUBSTITUTE(BG50,"（有）","㈲"),"㈲","🈶"),"🈶","㊒"),"㊒","(有)"),"(有)","有限会社"),"")</f>
        <v/>
      </c>
      <c r="BI50" s="47" t="str">
        <f t="shared" si="27"/>
        <v>未入力</v>
      </c>
      <c r="BJ50" s="42" t="str">
        <f>IF($C$7&lt;$G50,"",IF(入力シート!V53&lt;&gt;"",DBCS(SUBSTITUTE(SUBSTITUTE(入力シート!V53,"　"," ")," ","")),""))</f>
        <v/>
      </c>
      <c r="BK50" s="47" t="str">
        <f t="shared" si="28"/>
        <v>未入力</v>
      </c>
      <c r="BL50" s="42" t="str">
        <f>IF($C$7&lt;$G50,"",IF(入力シート!W53&lt;&gt;"",入力シート!W53,""))</f>
        <v/>
      </c>
      <c r="BM50" s="47" t="str">
        <f t="shared" si="28"/>
        <v>未入力</v>
      </c>
      <c r="BN50" s="42" t="str">
        <f>IF($C$7&lt;$G50,"",IF(入力シート!X53&lt;&gt;"",入力シート!X53,""))</f>
        <v/>
      </c>
      <c r="BO50" s="47" t="str">
        <f t="shared" ref="BO50" si="125">IF($C$7&lt;$G50,"",IF(BN50&lt;&gt;"","OK","未入力"))</f>
        <v>未入力</v>
      </c>
      <c r="BP50" s="47" t="str">
        <f t="shared" si="93"/>
        <v>-</v>
      </c>
      <c r="BQ50" s="47" t="str">
        <f t="shared" si="30"/>
        <v>NG</v>
      </c>
    </row>
    <row r="51" spans="7:69">
      <c r="G51" s="52">
        <v>45</v>
      </c>
      <c r="H51" s="42" t="str">
        <f>IF($C$7&lt;$G51,"",IF(入力シート!C54&lt;&gt;"",入力シート!C54,""))</f>
        <v/>
      </c>
      <c r="I51" s="47" t="str">
        <f t="shared" si="1"/>
        <v>未入力</v>
      </c>
      <c r="J51" s="47" t="str">
        <f>IF($C$7&lt;$G51,"",IF(H51="","-",IF(COUNTIF(リスト!$A$3:$A$137,エラー判定シート!H51)=1,"OK","NG")))</f>
        <v>-</v>
      </c>
      <c r="K51" s="42" t="str">
        <f>IF($C$7&lt;$G51,"",IF(入力シート!D54&lt;&gt;"",UPPER(入力シート!D54),""))</f>
        <v/>
      </c>
      <c r="L51" s="47" t="str">
        <f t="shared" si="2"/>
        <v>未入力</v>
      </c>
      <c r="M51" s="47" t="str">
        <f>IF($C$7&lt;$G51,"",IF(L51="未入力","-",IF(COUNTIF(リスト!$B$3:$B$4233,エラー判定シート!K51)&gt;=1,"OK","NG")))</f>
        <v>-</v>
      </c>
      <c r="N51" s="42" t="str">
        <f>IF($C$7&lt;$G51,"",IF(入力シート!E54&lt;&gt;"",入力シート!E54,""))</f>
        <v/>
      </c>
      <c r="O51" s="47" t="str">
        <f t="shared" si="3"/>
        <v>未入力</v>
      </c>
      <c r="P51" s="47" t="str">
        <f>IF($C$7&lt;$G51,"",IF(O51="未入力","-",IF(COUNTIF(リスト!$C$3:$C$43,エラー判定シート!N51)=1,"OK","NG")))</f>
        <v>-</v>
      </c>
      <c r="Q51" s="47" t="str">
        <f>IF(OR($C$7&lt;$G51,AG51&lt;&gt;"OK",AH51&lt;&gt;"OK",AM51&lt;&gt;"OK",AN51&lt;&gt;"OK"),"",IF(O51="未入力","-",IF(OR(AND(AF51&lt;&gt;"軽自動車",AL51="事業用",COUNTIF(ひらがなリスト!$B$3:$B$48,エラー判定シート!N51)=1),AND(AF51&lt;&gt;"軽自動車",AL51="自家用",COUNTIF(ひらがなリスト!$C$3:$C$48,エラー判定シート!N51)=1),AND(AF51="軽自動車",AL51="事業用",COUNTIF(ひらがなリスト!$D$3:$D$48,エラー判定シート!N51)=1),AND(AF51="軽自動車",AL51="自家用",COUNTIF(ひらがなリスト!$E$3:$E$48,エラー判定シート!N51)=1)),"OK","NG")))</f>
        <v/>
      </c>
      <c r="R51" s="42" t="str">
        <f>IF($C$7&lt;$G51,"",IF(入力シート!F54&lt;&gt;"",VALUE(SUBSTITUTE(SUBSTITUTE(入力シート!F54,"-","・"),"・","")),""))</f>
        <v/>
      </c>
      <c r="S51" s="47" t="str">
        <f t="shared" si="4"/>
        <v>未入力</v>
      </c>
      <c r="T51" s="47" t="str">
        <f t="shared" si="5"/>
        <v>-</v>
      </c>
      <c r="U51" s="42" t="str">
        <f t="shared" si="6"/>
        <v/>
      </c>
      <c r="V51" s="47" t="str">
        <f t="shared" si="7"/>
        <v/>
      </c>
      <c r="W51" s="42" t="str">
        <f>IF($C$7&lt;$G51,"",IF(入力シート!G54&lt;&gt;"",入力シート!G54,""))</f>
        <v/>
      </c>
      <c r="X51" s="47" t="str">
        <f t="shared" si="8"/>
        <v>未入力</v>
      </c>
      <c r="Y51" s="47" t="str">
        <f>IF($C$7&lt;$G51,"",IF(X51="未入力","-",IF(COUNTIF(リスト!$D$3:$D$5,エラー判定シート!W51)=1,"OK","NG")))</f>
        <v>-</v>
      </c>
      <c r="Z51" s="42" t="str">
        <f>IF($C$7&lt;$G51,"",IF(入力シート!H54&lt;&gt;"",入力シート!H54,""))</f>
        <v/>
      </c>
      <c r="AA51" s="47" t="str">
        <f t="shared" si="9"/>
        <v>未入力</v>
      </c>
      <c r="AB51" s="47" t="str">
        <f t="shared" si="10"/>
        <v>-</v>
      </c>
      <c r="AC51" s="42" t="str">
        <f>IF($C$7&lt;$G51,"",IF(入力シート!I54&lt;&gt;"",入力シート!I54,""))</f>
        <v/>
      </c>
      <c r="AD51" s="47" t="str">
        <f t="shared" si="11"/>
        <v>未入力</v>
      </c>
      <c r="AE51" s="47" t="str">
        <f t="shared" si="12"/>
        <v>-</v>
      </c>
      <c r="AF51" s="42" t="str">
        <f>IF($C$7&lt;$G51,"",IF(入力シート!J54&lt;&gt;"",入力シート!J54,""))</f>
        <v/>
      </c>
      <c r="AG51" s="47" t="str">
        <f t="shared" si="13"/>
        <v>未入力</v>
      </c>
      <c r="AH51" s="47" t="str">
        <f>IF($C$7&lt;$G51,"",IF(AG51="未入力","-",IF(COUNTIF(リスト!$F$3:$F$6,エラー判定シート!AF51)=1,"OK","NG")))</f>
        <v>-</v>
      </c>
      <c r="AI51" s="34" t="str">
        <f>IF($C$7&lt;$G51,"",IF(入力シート!K54&lt;&gt;"",SUBSTITUTE(入力シート!K54,"特殊","特種"),""))</f>
        <v/>
      </c>
      <c r="AJ51" s="47" t="str">
        <f t="shared" si="14"/>
        <v>未入力</v>
      </c>
      <c r="AK51" s="47" t="str">
        <f t="shared" si="15"/>
        <v>-</v>
      </c>
      <c r="AL51" s="42" t="str">
        <f>IF($C$7&lt;$G51,"",IF(入力シート!L54&lt;&gt;"",入力シート!L54,""))</f>
        <v/>
      </c>
      <c r="AM51" s="47" t="str">
        <f t="shared" si="16"/>
        <v>未入力</v>
      </c>
      <c r="AN51" s="47" t="str">
        <f t="shared" si="17"/>
        <v>-</v>
      </c>
      <c r="AO51" s="39" t="str">
        <f>IF($C$7&lt;$G51,"",IF(入力シート!M54&lt;&gt;"",入力シート!M54,""))</f>
        <v/>
      </c>
      <c r="AP51" s="47" t="str">
        <f t="shared" si="18"/>
        <v>未入力</v>
      </c>
      <c r="AQ51" s="47" t="str">
        <f>IF($C$7&lt;$G51,"",IF(AP51="未入力","-",IF(COUNTIF(リスト!$I$3:$I$52,エラー判定シート!AO51)=1,"OK","BC")))</f>
        <v>-</v>
      </c>
      <c r="AR51" s="39" t="str">
        <f>IF($C$7&lt;$G51,"",IF(入力シート!N54&lt;&gt;"",入力シート!N54,""))</f>
        <v/>
      </c>
      <c r="AS51" s="39" t="str">
        <f>IF($C$7&lt;$G51,"",IF(入力シート!O54&lt;&gt;"",入力シート!O54,""))</f>
        <v/>
      </c>
      <c r="AT51" s="47" t="str">
        <f t="shared" si="19"/>
        <v>未入力</v>
      </c>
      <c r="AU51" s="47" t="str">
        <f t="shared" si="20"/>
        <v>-</v>
      </c>
      <c r="AV51" s="39" t="str">
        <f>IF($C$7&lt;$G51,"",IF(入力シート!P54&lt;&gt;"",入力シート!P54,""))</f>
        <v/>
      </c>
      <c r="AW51" s="47" t="str">
        <f t="shared" si="21"/>
        <v>未入力</v>
      </c>
      <c r="AX51" s="39" t="str">
        <f>IF($C$7&lt;$G51,"",IF(入力シート!Q54&lt;&gt;"",ASC(入力シート!Q54),""))</f>
        <v/>
      </c>
      <c r="AY51" s="47" t="str">
        <f t="shared" si="22"/>
        <v>未入力</v>
      </c>
      <c r="AZ51" s="47" t="str">
        <f t="shared" si="23"/>
        <v>-</v>
      </c>
      <c r="BA51" s="39" t="str">
        <f>IF($C$7&lt;$G51,"",IF(入力シート!R54&lt;&gt;"",ASC(入力シート!R54),""))</f>
        <v/>
      </c>
      <c r="BB51" s="47" t="str">
        <f t="shared" si="24"/>
        <v>未入力</v>
      </c>
      <c r="BC51" s="42" t="str">
        <f>IF($C$7&lt;$G51,"",IF(入力シート!S54&lt;&gt;"",入力シート!S54,""))</f>
        <v/>
      </c>
      <c r="BD51" s="47" t="str">
        <f t="shared" ref="BD51" si="126">IF($C$7&lt;$G51,"",IF(BC51&lt;&gt;"","OK","未入力"))</f>
        <v>未入力</v>
      </c>
      <c r="BE51" s="47" t="str">
        <f>IF($C$7&lt;$G51,"",IF(BD51="未入力","-",IF(COUNTIF(リスト!$J$3:$J$6,BC51)=1,"OK","NG")))</f>
        <v>-</v>
      </c>
      <c r="BF51" s="42" t="str">
        <f>IF($C$7&lt;$G51,"",IF(入力シート!$T$5="✔",反映シート!$C$5,IF(AND(入力シート!$T$5="",入力シート!T54&lt;&gt;""),入力シート!T54,"")))</f>
        <v/>
      </c>
      <c r="BG51" s="42" t="str">
        <f t="shared" si="26"/>
        <v/>
      </c>
      <c r="BH51" s="14" t="str">
        <f t="shared" ref="BH51" si="127">IF(BG51&lt;&gt;"",SUBSTITUTE(SUBSTITUTE(SUBSTITUTE(SUBSTITUTE(SUBSTITUTE(BG51,"（有）","㈲"),"㈲","🈶"),"🈶","㊒"),"㊒","(有)"),"(有)","有限会社"),"")</f>
        <v/>
      </c>
      <c r="BI51" s="47" t="str">
        <f t="shared" si="27"/>
        <v>未入力</v>
      </c>
      <c r="BJ51" s="42" t="str">
        <f>IF($C$7&lt;$G51,"",IF(入力シート!V54&lt;&gt;"",DBCS(SUBSTITUTE(SUBSTITUTE(入力シート!V54,"　"," ")," ","")),""))</f>
        <v/>
      </c>
      <c r="BK51" s="47" t="str">
        <f t="shared" si="28"/>
        <v>未入力</v>
      </c>
      <c r="BL51" s="42" t="str">
        <f>IF($C$7&lt;$G51,"",IF(入力シート!W54&lt;&gt;"",入力シート!W54,""))</f>
        <v/>
      </c>
      <c r="BM51" s="47" t="str">
        <f t="shared" si="28"/>
        <v>未入力</v>
      </c>
      <c r="BN51" s="42" t="str">
        <f>IF($C$7&lt;$G51,"",IF(入力シート!X54&lt;&gt;"",入力シート!X54,""))</f>
        <v/>
      </c>
      <c r="BO51" s="47" t="str">
        <f t="shared" ref="BO51" si="128">IF($C$7&lt;$G51,"",IF(BN51&lt;&gt;"","OK","未入力"))</f>
        <v>未入力</v>
      </c>
      <c r="BP51" s="47" t="str">
        <f t="shared" si="93"/>
        <v>-</v>
      </c>
      <c r="BQ51" s="47" t="str">
        <f t="shared" si="30"/>
        <v>NG</v>
      </c>
    </row>
    <row r="52" spans="7:69">
      <c r="G52" s="52">
        <v>46</v>
      </c>
      <c r="H52" s="42" t="str">
        <f>IF($C$7&lt;$G52,"",IF(入力シート!C55&lt;&gt;"",入力シート!C55,""))</f>
        <v/>
      </c>
      <c r="I52" s="47" t="str">
        <f t="shared" si="1"/>
        <v>未入力</v>
      </c>
      <c r="J52" s="47" t="str">
        <f>IF($C$7&lt;$G52,"",IF(H52="","-",IF(COUNTIF(リスト!$A$3:$A$137,エラー判定シート!H52)=1,"OK","NG")))</f>
        <v>-</v>
      </c>
      <c r="K52" s="42" t="str">
        <f>IF($C$7&lt;$G52,"",IF(入力シート!D55&lt;&gt;"",UPPER(入力シート!D55),""))</f>
        <v/>
      </c>
      <c r="L52" s="47" t="str">
        <f t="shared" si="2"/>
        <v>未入力</v>
      </c>
      <c r="M52" s="47" t="str">
        <f>IF($C$7&lt;$G52,"",IF(L52="未入力","-",IF(COUNTIF(リスト!$B$3:$B$4233,エラー判定シート!K52)&gt;=1,"OK","NG")))</f>
        <v>-</v>
      </c>
      <c r="N52" s="42" t="str">
        <f>IF($C$7&lt;$G52,"",IF(入力シート!E55&lt;&gt;"",入力シート!E55,""))</f>
        <v/>
      </c>
      <c r="O52" s="47" t="str">
        <f t="shared" si="3"/>
        <v>未入力</v>
      </c>
      <c r="P52" s="47" t="str">
        <f>IF($C$7&lt;$G52,"",IF(O52="未入力","-",IF(COUNTIF(リスト!$C$3:$C$43,エラー判定シート!N52)=1,"OK","NG")))</f>
        <v>-</v>
      </c>
      <c r="Q52" s="47" t="str">
        <f>IF(OR($C$7&lt;$G52,AG52&lt;&gt;"OK",AH52&lt;&gt;"OK",AM52&lt;&gt;"OK",AN52&lt;&gt;"OK"),"",IF(O52="未入力","-",IF(OR(AND(AF52&lt;&gt;"軽自動車",AL52="事業用",COUNTIF(ひらがなリスト!$B$3:$B$48,エラー判定シート!N52)=1),AND(AF52&lt;&gt;"軽自動車",AL52="自家用",COUNTIF(ひらがなリスト!$C$3:$C$48,エラー判定シート!N52)=1),AND(AF52="軽自動車",AL52="事業用",COUNTIF(ひらがなリスト!$D$3:$D$48,エラー判定シート!N52)=1),AND(AF52="軽自動車",AL52="自家用",COUNTIF(ひらがなリスト!$E$3:$E$48,エラー判定シート!N52)=1)),"OK","NG")))</f>
        <v/>
      </c>
      <c r="R52" s="42" t="str">
        <f>IF($C$7&lt;$G52,"",IF(入力シート!F55&lt;&gt;"",VALUE(SUBSTITUTE(SUBSTITUTE(入力シート!F55,"-","・"),"・","")),""))</f>
        <v/>
      </c>
      <c r="S52" s="47" t="str">
        <f t="shared" si="4"/>
        <v>未入力</v>
      </c>
      <c r="T52" s="47" t="str">
        <f t="shared" si="5"/>
        <v>-</v>
      </c>
      <c r="U52" s="42" t="str">
        <f t="shared" si="6"/>
        <v/>
      </c>
      <c r="V52" s="47" t="str">
        <f t="shared" si="7"/>
        <v/>
      </c>
      <c r="W52" s="42" t="str">
        <f>IF($C$7&lt;$G52,"",IF(入力シート!G55&lt;&gt;"",入力シート!G55,""))</f>
        <v/>
      </c>
      <c r="X52" s="47" t="str">
        <f t="shared" si="8"/>
        <v>未入力</v>
      </c>
      <c r="Y52" s="47" t="str">
        <f>IF($C$7&lt;$G52,"",IF(X52="未入力","-",IF(COUNTIF(リスト!$D$3:$D$5,エラー判定シート!W52)=1,"OK","NG")))</f>
        <v>-</v>
      </c>
      <c r="Z52" s="42" t="str">
        <f>IF($C$7&lt;$G52,"",IF(入力シート!H55&lt;&gt;"",入力シート!H55,""))</f>
        <v/>
      </c>
      <c r="AA52" s="47" t="str">
        <f t="shared" si="9"/>
        <v>未入力</v>
      </c>
      <c r="AB52" s="47" t="str">
        <f t="shared" si="10"/>
        <v>-</v>
      </c>
      <c r="AC52" s="42" t="str">
        <f>IF($C$7&lt;$G52,"",IF(入力シート!I55&lt;&gt;"",入力シート!I55,""))</f>
        <v/>
      </c>
      <c r="AD52" s="47" t="str">
        <f t="shared" si="11"/>
        <v>未入力</v>
      </c>
      <c r="AE52" s="47" t="str">
        <f t="shared" si="12"/>
        <v>-</v>
      </c>
      <c r="AF52" s="42" t="str">
        <f>IF($C$7&lt;$G52,"",IF(入力シート!J55&lt;&gt;"",入力シート!J55,""))</f>
        <v/>
      </c>
      <c r="AG52" s="47" t="str">
        <f t="shared" si="13"/>
        <v>未入力</v>
      </c>
      <c r="AH52" s="47" t="str">
        <f>IF($C$7&lt;$G52,"",IF(AG52="未入力","-",IF(COUNTIF(リスト!$F$3:$F$6,エラー判定シート!AF52)=1,"OK","NG")))</f>
        <v>-</v>
      </c>
      <c r="AI52" s="34" t="str">
        <f>IF($C$7&lt;$G52,"",IF(入力シート!K55&lt;&gt;"",SUBSTITUTE(入力シート!K55,"特殊","特種"),""))</f>
        <v/>
      </c>
      <c r="AJ52" s="47" t="str">
        <f t="shared" si="14"/>
        <v>未入力</v>
      </c>
      <c r="AK52" s="47" t="str">
        <f t="shared" si="15"/>
        <v>-</v>
      </c>
      <c r="AL52" s="42" t="str">
        <f>IF($C$7&lt;$G52,"",IF(入力シート!L55&lt;&gt;"",入力シート!L55,""))</f>
        <v/>
      </c>
      <c r="AM52" s="47" t="str">
        <f t="shared" si="16"/>
        <v>未入力</v>
      </c>
      <c r="AN52" s="47" t="str">
        <f t="shared" si="17"/>
        <v>-</v>
      </c>
      <c r="AO52" s="39" t="str">
        <f>IF($C$7&lt;$G52,"",IF(入力シート!M55&lt;&gt;"",入力シート!M55,""))</f>
        <v/>
      </c>
      <c r="AP52" s="47" t="str">
        <f t="shared" si="18"/>
        <v>未入力</v>
      </c>
      <c r="AQ52" s="47" t="str">
        <f>IF($C$7&lt;$G52,"",IF(AP52="未入力","-",IF(COUNTIF(リスト!$I$3:$I$52,エラー判定シート!AO52)=1,"OK","BC")))</f>
        <v>-</v>
      </c>
      <c r="AR52" s="39" t="str">
        <f>IF($C$7&lt;$G52,"",IF(入力シート!N55&lt;&gt;"",入力シート!N55,""))</f>
        <v/>
      </c>
      <c r="AS52" s="39" t="str">
        <f>IF($C$7&lt;$G52,"",IF(入力シート!O55&lt;&gt;"",入力シート!O55,""))</f>
        <v/>
      </c>
      <c r="AT52" s="47" t="str">
        <f t="shared" si="19"/>
        <v>未入力</v>
      </c>
      <c r="AU52" s="47" t="str">
        <f t="shared" si="20"/>
        <v>-</v>
      </c>
      <c r="AV52" s="39" t="str">
        <f>IF($C$7&lt;$G52,"",IF(入力シート!P55&lt;&gt;"",入力シート!P55,""))</f>
        <v/>
      </c>
      <c r="AW52" s="47" t="str">
        <f t="shared" si="21"/>
        <v>未入力</v>
      </c>
      <c r="AX52" s="39" t="str">
        <f>IF($C$7&lt;$G52,"",IF(入力シート!Q55&lt;&gt;"",ASC(入力シート!Q55),""))</f>
        <v/>
      </c>
      <c r="AY52" s="47" t="str">
        <f t="shared" si="22"/>
        <v>未入力</v>
      </c>
      <c r="AZ52" s="47" t="str">
        <f t="shared" si="23"/>
        <v>-</v>
      </c>
      <c r="BA52" s="39" t="str">
        <f>IF($C$7&lt;$G52,"",IF(入力シート!R55&lt;&gt;"",ASC(入力シート!R55),""))</f>
        <v/>
      </c>
      <c r="BB52" s="47" t="str">
        <f t="shared" si="24"/>
        <v>未入力</v>
      </c>
      <c r="BC52" s="42" t="str">
        <f>IF($C$7&lt;$G52,"",IF(入力シート!S55&lt;&gt;"",入力シート!S55,""))</f>
        <v/>
      </c>
      <c r="BD52" s="47" t="str">
        <f t="shared" ref="BD52" si="129">IF($C$7&lt;$G52,"",IF(BC52&lt;&gt;"","OK","未入力"))</f>
        <v>未入力</v>
      </c>
      <c r="BE52" s="47" t="str">
        <f>IF($C$7&lt;$G52,"",IF(BD52="未入力","-",IF(COUNTIF(リスト!$J$3:$J$6,BC52)=1,"OK","NG")))</f>
        <v>-</v>
      </c>
      <c r="BF52" s="42" t="str">
        <f>IF($C$7&lt;$G52,"",IF(入力シート!$T$5="✔",反映シート!$C$5,IF(AND(入力シート!$T$5="",入力シート!T55&lt;&gt;""),入力シート!T55,"")))</f>
        <v/>
      </c>
      <c r="BG52" s="42" t="str">
        <f t="shared" si="26"/>
        <v/>
      </c>
      <c r="BH52" s="14" t="str">
        <f t="shared" ref="BH52" si="130">IF(BG52&lt;&gt;"",SUBSTITUTE(SUBSTITUTE(SUBSTITUTE(SUBSTITUTE(SUBSTITUTE(BG52,"（有）","㈲"),"㈲","🈶"),"🈶","㊒"),"㊒","(有)"),"(有)","有限会社"),"")</f>
        <v/>
      </c>
      <c r="BI52" s="47" t="str">
        <f t="shared" si="27"/>
        <v>未入力</v>
      </c>
      <c r="BJ52" s="42" t="str">
        <f>IF($C$7&lt;$G52,"",IF(入力シート!V55&lt;&gt;"",DBCS(SUBSTITUTE(SUBSTITUTE(入力シート!V55,"　"," ")," ","")),""))</f>
        <v/>
      </c>
      <c r="BK52" s="47" t="str">
        <f t="shared" si="28"/>
        <v>未入力</v>
      </c>
      <c r="BL52" s="42" t="str">
        <f>IF($C$7&lt;$G52,"",IF(入力シート!W55&lt;&gt;"",入力シート!W55,""))</f>
        <v/>
      </c>
      <c r="BM52" s="47" t="str">
        <f t="shared" si="28"/>
        <v>未入力</v>
      </c>
      <c r="BN52" s="42" t="str">
        <f>IF($C$7&lt;$G52,"",IF(入力シート!X55&lt;&gt;"",入力シート!X55,""))</f>
        <v/>
      </c>
      <c r="BO52" s="47" t="str">
        <f t="shared" ref="BO52" si="131">IF($C$7&lt;$G52,"",IF(BN52&lt;&gt;"","OK","未入力"))</f>
        <v>未入力</v>
      </c>
      <c r="BP52" s="47" t="str">
        <f t="shared" si="93"/>
        <v>-</v>
      </c>
      <c r="BQ52" s="47" t="str">
        <f t="shared" si="30"/>
        <v>NG</v>
      </c>
    </row>
    <row r="53" spans="7:69">
      <c r="G53" s="52">
        <v>47</v>
      </c>
      <c r="H53" s="42" t="str">
        <f>IF($C$7&lt;$G53,"",IF(入力シート!C56&lt;&gt;"",入力シート!C56,""))</f>
        <v/>
      </c>
      <c r="I53" s="47" t="str">
        <f t="shared" si="1"/>
        <v>未入力</v>
      </c>
      <c r="J53" s="47" t="str">
        <f>IF($C$7&lt;$G53,"",IF(H53="","-",IF(COUNTIF(リスト!$A$3:$A$137,エラー判定シート!H53)=1,"OK","NG")))</f>
        <v>-</v>
      </c>
      <c r="K53" s="42" t="str">
        <f>IF($C$7&lt;$G53,"",IF(入力シート!D56&lt;&gt;"",UPPER(入力シート!D56),""))</f>
        <v/>
      </c>
      <c r="L53" s="47" t="str">
        <f t="shared" si="2"/>
        <v>未入力</v>
      </c>
      <c r="M53" s="47" t="str">
        <f>IF($C$7&lt;$G53,"",IF(L53="未入力","-",IF(COUNTIF(リスト!$B$3:$B$4233,エラー判定シート!K53)&gt;=1,"OK","NG")))</f>
        <v>-</v>
      </c>
      <c r="N53" s="42" t="str">
        <f>IF($C$7&lt;$G53,"",IF(入力シート!E56&lt;&gt;"",入力シート!E56,""))</f>
        <v/>
      </c>
      <c r="O53" s="47" t="str">
        <f t="shared" si="3"/>
        <v>未入力</v>
      </c>
      <c r="P53" s="47" t="str">
        <f>IF($C$7&lt;$G53,"",IF(O53="未入力","-",IF(COUNTIF(リスト!$C$3:$C$43,エラー判定シート!N53)=1,"OK","NG")))</f>
        <v>-</v>
      </c>
      <c r="Q53" s="47" t="str">
        <f>IF(OR($C$7&lt;$G53,AG53&lt;&gt;"OK",AH53&lt;&gt;"OK",AM53&lt;&gt;"OK",AN53&lt;&gt;"OK"),"",IF(O53="未入力","-",IF(OR(AND(AF53&lt;&gt;"軽自動車",AL53="事業用",COUNTIF(ひらがなリスト!$B$3:$B$48,エラー判定シート!N53)=1),AND(AF53&lt;&gt;"軽自動車",AL53="自家用",COUNTIF(ひらがなリスト!$C$3:$C$48,エラー判定シート!N53)=1),AND(AF53="軽自動車",AL53="事業用",COUNTIF(ひらがなリスト!$D$3:$D$48,エラー判定シート!N53)=1),AND(AF53="軽自動車",AL53="自家用",COUNTIF(ひらがなリスト!$E$3:$E$48,エラー判定シート!N53)=1)),"OK","NG")))</f>
        <v/>
      </c>
      <c r="R53" s="42" t="str">
        <f>IF($C$7&lt;$G53,"",IF(入力シート!F56&lt;&gt;"",VALUE(SUBSTITUTE(SUBSTITUTE(入力シート!F56,"-","・"),"・","")),""))</f>
        <v/>
      </c>
      <c r="S53" s="47" t="str">
        <f t="shared" si="4"/>
        <v>未入力</v>
      </c>
      <c r="T53" s="47" t="str">
        <f t="shared" si="5"/>
        <v>-</v>
      </c>
      <c r="U53" s="42" t="str">
        <f t="shared" si="6"/>
        <v/>
      </c>
      <c r="V53" s="47" t="str">
        <f t="shared" si="7"/>
        <v/>
      </c>
      <c r="W53" s="42" t="str">
        <f>IF($C$7&lt;$G53,"",IF(入力シート!G56&lt;&gt;"",入力シート!G56,""))</f>
        <v/>
      </c>
      <c r="X53" s="47" t="str">
        <f t="shared" si="8"/>
        <v>未入力</v>
      </c>
      <c r="Y53" s="47" t="str">
        <f>IF($C$7&lt;$G53,"",IF(X53="未入力","-",IF(COUNTIF(リスト!$D$3:$D$5,エラー判定シート!W53)=1,"OK","NG")))</f>
        <v>-</v>
      </c>
      <c r="Z53" s="42" t="str">
        <f>IF($C$7&lt;$G53,"",IF(入力シート!H56&lt;&gt;"",入力シート!H56,""))</f>
        <v/>
      </c>
      <c r="AA53" s="47" t="str">
        <f t="shared" si="9"/>
        <v>未入力</v>
      </c>
      <c r="AB53" s="47" t="str">
        <f t="shared" si="10"/>
        <v>-</v>
      </c>
      <c r="AC53" s="42" t="str">
        <f>IF($C$7&lt;$G53,"",IF(入力シート!I56&lt;&gt;"",入力シート!I56,""))</f>
        <v/>
      </c>
      <c r="AD53" s="47" t="str">
        <f t="shared" si="11"/>
        <v>未入力</v>
      </c>
      <c r="AE53" s="47" t="str">
        <f t="shared" si="12"/>
        <v>-</v>
      </c>
      <c r="AF53" s="42" t="str">
        <f>IF($C$7&lt;$G53,"",IF(入力シート!J56&lt;&gt;"",入力シート!J56,""))</f>
        <v/>
      </c>
      <c r="AG53" s="47" t="str">
        <f t="shared" si="13"/>
        <v>未入力</v>
      </c>
      <c r="AH53" s="47" t="str">
        <f>IF($C$7&lt;$G53,"",IF(AG53="未入力","-",IF(COUNTIF(リスト!$F$3:$F$6,エラー判定シート!AF53)=1,"OK","NG")))</f>
        <v>-</v>
      </c>
      <c r="AI53" s="34" t="str">
        <f>IF($C$7&lt;$G53,"",IF(入力シート!K56&lt;&gt;"",SUBSTITUTE(入力シート!K56,"特殊","特種"),""))</f>
        <v/>
      </c>
      <c r="AJ53" s="47" t="str">
        <f t="shared" si="14"/>
        <v>未入力</v>
      </c>
      <c r="AK53" s="47" t="str">
        <f t="shared" si="15"/>
        <v>-</v>
      </c>
      <c r="AL53" s="42" t="str">
        <f>IF($C$7&lt;$G53,"",IF(入力シート!L56&lt;&gt;"",入力シート!L56,""))</f>
        <v/>
      </c>
      <c r="AM53" s="47" t="str">
        <f t="shared" si="16"/>
        <v>未入力</v>
      </c>
      <c r="AN53" s="47" t="str">
        <f t="shared" si="17"/>
        <v>-</v>
      </c>
      <c r="AO53" s="39" t="str">
        <f>IF($C$7&lt;$G53,"",IF(入力シート!M56&lt;&gt;"",入力シート!M56,""))</f>
        <v/>
      </c>
      <c r="AP53" s="47" t="str">
        <f t="shared" si="18"/>
        <v>未入力</v>
      </c>
      <c r="AQ53" s="47" t="str">
        <f>IF($C$7&lt;$G53,"",IF(AP53="未入力","-",IF(COUNTIF(リスト!$I$3:$I$52,エラー判定シート!AO53)=1,"OK","BC")))</f>
        <v>-</v>
      </c>
      <c r="AR53" s="39" t="str">
        <f>IF($C$7&lt;$G53,"",IF(入力シート!N56&lt;&gt;"",入力シート!N56,""))</f>
        <v/>
      </c>
      <c r="AS53" s="39" t="str">
        <f>IF($C$7&lt;$G53,"",IF(入力シート!O56&lt;&gt;"",入力シート!O56,""))</f>
        <v/>
      </c>
      <c r="AT53" s="47" t="str">
        <f t="shared" si="19"/>
        <v>未入力</v>
      </c>
      <c r="AU53" s="47" t="str">
        <f t="shared" si="20"/>
        <v>-</v>
      </c>
      <c r="AV53" s="39" t="str">
        <f>IF($C$7&lt;$G53,"",IF(入力シート!P56&lt;&gt;"",入力シート!P56,""))</f>
        <v/>
      </c>
      <c r="AW53" s="47" t="str">
        <f t="shared" si="21"/>
        <v>未入力</v>
      </c>
      <c r="AX53" s="39" t="str">
        <f>IF($C$7&lt;$G53,"",IF(入力シート!Q56&lt;&gt;"",ASC(入力シート!Q56),""))</f>
        <v/>
      </c>
      <c r="AY53" s="47" t="str">
        <f t="shared" si="22"/>
        <v>未入力</v>
      </c>
      <c r="AZ53" s="47" t="str">
        <f t="shared" si="23"/>
        <v>-</v>
      </c>
      <c r="BA53" s="39" t="str">
        <f>IF($C$7&lt;$G53,"",IF(入力シート!R56&lt;&gt;"",ASC(入力シート!R56),""))</f>
        <v/>
      </c>
      <c r="BB53" s="47" t="str">
        <f t="shared" si="24"/>
        <v>未入力</v>
      </c>
      <c r="BC53" s="42" t="str">
        <f>IF($C$7&lt;$G53,"",IF(入力シート!S56&lt;&gt;"",入力シート!S56,""))</f>
        <v/>
      </c>
      <c r="BD53" s="47" t="str">
        <f t="shared" ref="BD53" si="132">IF($C$7&lt;$G53,"",IF(BC53&lt;&gt;"","OK","未入力"))</f>
        <v>未入力</v>
      </c>
      <c r="BE53" s="47" t="str">
        <f>IF($C$7&lt;$G53,"",IF(BD53="未入力","-",IF(COUNTIF(リスト!$J$3:$J$6,BC53)=1,"OK","NG")))</f>
        <v>-</v>
      </c>
      <c r="BF53" s="42" t="str">
        <f>IF($C$7&lt;$G53,"",IF(入力シート!$T$5="✔",反映シート!$C$5,IF(AND(入力シート!$T$5="",入力シート!T56&lt;&gt;""),入力シート!T56,"")))</f>
        <v/>
      </c>
      <c r="BG53" s="42" t="str">
        <f t="shared" si="26"/>
        <v/>
      </c>
      <c r="BH53" s="14" t="str">
        <f t="shared" ref="BH53" si="133">IF(BG53&lt;&gt;"",SUBSTITUTE(SUBSTITUTE(SUBSTITUTE(SUBSTITUTE(SUBSTITUTE(BG53,"（有）","㈲"),"㈲","🈶"),"🈶","㊒"),"㊒","(有)"),"(有)","有限会社"),"")</f>
        <v/>
      </c>
      <c r="BI53" s="47" t="str">
        <f t="shared" si="27"/>
        <v>未入力</v>
      </c>
      <c r="BJ53" s="42" t="str">
        <f>IF($C$7&lt;$G53,"",IF(入力シート!V56&lt;&gt;"",DBCS(SUBSTITUTE(SUBSTITUTE(入力シート!V56,"　"," ")," ","")),""))</f>
        <v/>
      </c>
      <c r="BK53" s="47" t="str">
        <f t="shared" si="28"/>
        <v>未入力</v>
      </c>
      <c r="BL53" s="42" t="str">
        <f>IF($C$7&lt;$G53,"",IF(入力シート!W56&lt;&gt;"",入力シート!W56,""))</f>
        <v/>
      </c>
      <c r="BM53" s="47" t="str">
        <f t="shared" si="28"/>
        <v>未入力</v>
      </c>
      <c r="BN53" s="42" t="str">
        <f>IF($C$7&lt;$G53,"",IF(入力シート!X56&lt;&gt;"",入力シート!X56,""))</f>
        <v/>
      </c>
      <c r="BO53" s="47" t="str">
        <f t="shared" ref="BO53" si="134">IF($C$7&lt;$G53,"",IF(BN53&lt;&gt;"","OK","未入力"))</f>
        <v>未入力</v>
      </c>
      <c r="BP53" s="47" t="str">
        <f t="shared" si="93"/>
        <v>-</v>
      </c>
      <c r="BQ53" s="47" t="str">
        <f t="shared" si="30"/>
        <v>NG</v>
      </c>
    </row>
    <row r="54" spans="7:69">
      <c r="G54" s="52">
        <v>48</v>
      </c>
      <c r="H54" s="42" t="str">
        <f>IF($C$7&lt;$G54,"",IF(入力シート!C57&lt;&gt;"",入力シート!C57,""))</f>
        <v/>
      </c>
      <c r="I54" s="47" t="str">
        <f t="shared" si="1"/>
        <v>未入力</v>
      </c>
      <c r="J54" s="47" t="str">
        <f>IF($C$7&lt;$G54,"",IF(H54="","-",IF(COUNTIF(リスト!$A$3:$A$137,エラー判定シート!H54)=1,"OK","NG")))</f>
        <v>-</v>
      </c>
      <c r="K54" s="42" t="str">
        <f>IF($C$7&lt;$G54,"",IF(入力シート!D57&lt;&gt;"",UPPER(入力シート!D57),""))</f>
        <v/>
      </c>
      <c r="L54" s="47" t="str">
        <f t="shared" si="2"/>
        <v>未入力</v>
      </c>
      <c r="M54" s="47" t="str">
        <f>IF($C$7&lt;$G54,"",IF(L54="未入力","-",IF(COUNTIF(リスト!$B$3:$B$4233,エラー判定シート!K54)&gt;=1,"OK","NG")))</f>
        <v>-</v>
      </c>
      <c r="N54" s="42" t="str">
        <f>IF($C$7&lt;$G54,"",IF(入力シート!E57&lt;&gt;"",入力シート!E57,""))</f>
        <v/>
      </c>
      <c r="O54" s="47" t="str">
        <f t="shared" si="3"/>
        <v>未入力</v>
      </c>
      <c r="P54" s="47" t="str">
        <f>IF($C$7&lt;$G54,"",IF(O54="未入力","-",IF(COUNTIF(リスト!$C$3:$C$43,エラー判定シート!N54)=1,"OK","NG")))</f>
        <v>-</v>
      </c>
      <c r="Q54" s="47" t="str">
        <f>IF(OR($C$7&lt;$G54,AG54&lt;&gt;"OK",AH54&lt;&gt;"OK",AM54&lt;&gt;"OK",AN54&lt;&gt;"OK"),"",IF(O54="未入力","-",IF(OR(AND(AF54&lt;&gt;"軽自動車",AL54="事業用",COUNTIF(ひらがなリスト!$B$3:$B$48,エラー判定シート!N54)=1),AND(AF54&lt;&gt;"軽自動車",AL54="自家用",COUNTIF(ひらがなリスト!$C$3:$C$48,エラー判定シート!N54)=1),AND(AF54="軽自動車",AL54="事業用",COUNTIF(ひらがなリスト!$D$3:$D$48,エラー判定シート!N54)=1),AND(AF54="軽自動車",AL54="自家用",COUNTIF(ひらがなリスト!$E$3:$E$48,エラー判定シート!N54)=1)),"OK","NG")))</f>
        <v/>
      </c>
      <c r="R54" s="42" t="str">
        <f>IF($C$7&lt;$G54,"",IF(入力シート!F57&lt;&gt;"",VALUE(SUBSTITUTE(SUBSTITUTE(入力シート!F57,"-","・"),"・","")),""))</f>
        <v/>
      </c>
      <c r="S54" s="47" t="str">
        <f t="shared" si="4"/>
        <v>未入力</v>
      </c>
      <c r="T54" s="47" t="str">
        <f t="shared" si="5"/>
        <v>-</v>
      </c>
      <c r="U54" s="42" t="str">
        <f t="shared" si="6"/>
        <v/>
      </c>
      <c r="V54" s="47" t="str">
        <f t="shared" si="7"/>
        <v/>
      </c>
      <c r="W54" s="42" t="str">
        <f>IF($C$7&lt;$G54,"",IF(入力シート!G57&lt;&gt;"",入力シート!G57,""))</f>
        <v/>
      </c>
      <c r="X54" s="47" t="str">
        <f t="shared" si="8"/>
        <v>未入力</v>
      </c>
      <c r="Y54" s="47" t="str">
        <f>IF($C$7&lt;$G54,"",IF(X54="未入力","-",IF(COUNTIF(リスト!$D$3:$D$5,エラー判定シート!W54)=1,"OK","NG")))</f>
        <v>-</v>
      </c>
      <c r="Z54" s="42" t="str">
        <f>IF($C$7&lt;$G54,"",IF(入力シート!H57&lt;&gt;"",入力シート!H57,""))</f>
        <v/>
      </c>
      <c r="AA54" s="47" t="str">
        <f t="shared" si="9"/>
        <v>未入力</v>
      </c>
      <c r="AB54" s="47" t="str">
        <f t="shared" si="10"/>
        <v>-</v>
      </c>
      <c r="AC54" s="42" t="str">
        <f>IF($C$7&lt;$G54,"",IF(入力シート!I57&lt;&gt;"",入力シート!I57,""))</f>
        <v/>
      </c>
      <c r="AD54" s="47" t="str">
        <f t="shared" si="11"/>
        <v>未入力</v>
      </c>
      <c r="AE54" s="47" t="str">
        <f t="shared" si="12"/>
        <v>-</v>
      </c>
      <c r="AF54" s="42" t="str">
        <f>IF($C$7&lt;$G54,"",IF(入力シート!J57&lt;&gt;"",入力シート!J57,""))</f>
        <v/>
      </c>
      <c r="AG54" s="47" t="str">
        <f t="shared" si="13"/>
        <v>未入力</v>
      </c>
      <c r="AH54" s="47" t="str">
        <f>IF($C$7&lt;$G54,"",IF(AG54="未入力","-",IF(COUNTIF(リスト!$F$3:$F$6,エラー判定シート!AF54)=1,"OK","NG")))</f>
        <v>-</v>
      </c>
      <c r="AI54" s="34" t="str">
        <f>IF($C$7&lt;$G54,"",IF(入力シート!K57&lt;&gt;"",SUBSTITUTE(入力シート!K57,"特殊","特種"),""))</f>
        <v/>
      </c>
      <c r="AJ54" s="47" t="str">
        <f t="shared" si="14"/>
        <v>未入力</v>
      </c>
      <c r="AK54" s="47" t="str">
        <f t="shared" si="15"/>
        <v>-</v>
      </c>
      <c r="AL54" s="42" t="str">
        <f>IF($C$7&lt;$G54,"",IF(入力シート!L57&lt;&gt;"",入力シート!L57,""))</f>
        <v/>
      </c>
      <c r="AM54" s="47" t="str">
        <f t="shared" si="16"/>
        <v>未入力</v>
      </c>
      <c r="AN54" s="47" t="str">
        <f t="shared" si="17"/>
        <v>-</v>
      </c>
      <c r="AO54" s="39" t="str">
        <f>IF($C$7&lt;$G54,"",IF(入力シート!M57&lt;&gt;"",入力シート!M57,""))</f>
        <v/>
      </c>
      <c r="AP54" s="47" t="str">
        <f t="shared" si="18"/>
        <v>未入力</v>
      </c>
      <c r="AQ54" s="47" t="str">
        <f>IF($C$7&lt;$G54,"",IF(AP54="未入力","-",IF(COUNTIF(リスト!$I$3:$I$52,エラー判定シート!AO54)=1,"OK","BC")))</f>
        <v>-</v>
      </c>
      <c r="AR54" s="39" t="str">
        <f>IF($C$7&lt;$G54,"",IF(入力シート!N57&lt;&gt;"",入力シート!N57,""))</f>
        <v/>
      </c>
      <c r="AS54" s="39" t="str">
        <f>IF($C$7&lt;$G54,"",IF(入力シート!O57&lt;&gt;"",入力シート!O57,""))</f>
        <v/>
      </c>
      <c r="AT54" s="47" t="str">
        <f t="shared" si="19"/>
        <v>未入力</v>
      </c>
      <c r="AU54" s="47" t="str">
        <f t="shared" si="20"/>
        <v>-</v>
      </c>
      <c r="AV54" s="39" t="str">
        <f>IF($C$7&lt;$G54,"",IF(入力シート!P57&lt;&gt;"",入力シート!P57,""))</f>
        <v/>
      </c>
      <c r="AW54" s="47" t="str">
        <f t="shared" si="21"/>
        <v>未入力</v>
      </c>
      <c r="AX54" s="39" t="str">
        <f>IF($C$7&lt;$G54,"",IF(入力シート!Q57&lt;&gt;"",ASC(入力シート!Q57),""))</f>
        <v/>
      </c>
      <c r="AY54" s="47" t="str">
        <f t="shared" si="22"/>
        <v>未入力</v>
      </c>
      <c r="AZ54" s="47" t="str">
        <f t="shared" si="23"/>
        <v>-</v>
      </c>
      <c r="BA54" s="39" t="str">
        <f>IF($C$7&lt;$G54,"",IF(入力シート!R57&lt;&gt;"",ASC(入力シート!R57),""))</f>
        <v/>
      </c>
      <c r="BB54" s="47" t="str">
        <f t="shared" si="24"/>
        <v>未入力</v>
      </c>
      <c r="BC54" s="42" t="str">
        <f>IF($C$7&lt;$G54,"",IF(入力シート!S57&lt;&gt;"",入力シート!S57,""))</f>
        <v/>
      </c>
      <c r="BD54" s="47" t="str">
        <f t="shared" ref="BD54" si="135">IF($C$7&lt;$G54,"",IF(BC54&lt;&gt;"","OK","未入力"))</f>
        <v>未入力</v>
      </c>
      <c r="BE54" s="47" t="str">
        <f>IF($C$7&lt;$G54,"",IF(BD54="未入力","-",IF(COUNTIF(リスト!$J$3:$J$6,BC54)=1,"OK","NG")))</f>
        <v>-</v>
      </c>
      <c r="BF54" s="42" t="str">
        <f>IF($C$7&lt;$G54,"",IF(入力シート!$T$5="✔",反映シート!$C$5,IF(AND(入力シート!$T$5="",入力シート!T57&lt;&gt;""),入力シート!T57,"")))</f>
        <v/>
      </c>
      <c r="BG54" s="42" t="str">
        <f t="shared" si="26"/>
        <v/>
      </c>
      <c r="BH54" s="14" t="str">
        <f t="shared" ref="BH54" si="136">IF(BG54&lt;&gt;"",SUBSTITUTE(SUBSTITUTE(SUBSTITUTE(SUBSTITUTE(SUBSTITUTE(BG54,"（有）","㈲"),"㈲","🈶"),"🈶","㊒"),"㊒","(有)"),"(有)","有限会社"),"")</f>
        <v/>
      </c>
      <c r="BI54" s="47" t="str">
        <f t="shared" si="27"/>
        <v>未入力</v>
      </c>
      <c r="BJ54" s="42" t="str">
        <f>IF($C$7&lt;$G54,"",IF(入力シート!V57&lt;&gt;"",DBCS(SUBSTITUTE(SUBSTITUTE(入力シート!V57,"　"," ")," ","")),""))</f>
        <v/>
      </c>
      <c r="BK54" s="47" t="str">
        <f t="shared" si="28"/>
        <v>未入力</v>
      </c>
      <c r="BL54" s="42" t="str">
        <f>IF($C$7&lt;$G54,"",IF(入力シート!W57&lt;&gt;"",入力シート!W57,""))</f>
        <v/>
      </c>
      <c r="BM54" s="47" t="str">
        <f t="shared" si="28"/>
        <v>未入力</v>
      </c>
      <c r="BN54" s="42" t="str">
        <f>IF($C$7&lt;$G54,"",IF(入力シート!X57&lt;&gt;"",入力シート!X57,""))</f>
        <v/>
      </c>
      <c r="BO54" s="47" t="str">
        <f t="shared" ref="BO54" si="137">IF($C$7&lt;$G54,"",IF(BN54&lt;&gt;"","OK","未入力"))</f>
        <v>未入力</v>
      </c>
      <c r="BP54" s="47" t="str">
        <f t="shared" si="93"/>
        <v>-</v>
      </c>
      <c r="BQ54" s="47" t="str">
        <f t="shared" si="30"/>
        <v>NG</v>
      </c>
    </row>
    <row r="55" spans="7:69">
      <c r="G55" s="52">
        <v>49</v>
      </c>
      <c r="H55" s="42" t="str">
        <f>IF($C$7&lt;$G55,"",IF(入力シート!C58&lt;&gt;"",入力シート!C58,""))</f>
        <v/>
      </c>
      <c r="I55" s="47" t="str">
        <f t="shared" si="1"/>
        <v>未入力</v>
      </c>
      <c r="J55" s="47" t="str">
        <f>IF($C$7&lt;$G55,"",IF(H55="","-",IF(COUNTIF(リスト!$A$3:$A$137,エラー判定シート!H55)=1,"OK","NG")))</f>
        <v>-</v>
      </c>
      <c r="K55" s="42" t="str">
        <f>IF($C$7&lt;$G55,"",IF(入力シート!D58&lt;&gt;"",UPPER(入力シート!D58),""))</f>
        <v/>
      </c>
      <c r="L55" s="47" t="str">
        <f t="shared" si="2"/>
        <v>未入力</v>
      </c>
      <c r="M55" s="47" t="str">
        <f>IF($C$7&lt;$G55,"",IF(L55="未入力","-",IF(COUNTIF(リスト!$B$3:$B$4233,エラー判定シート!K55)&gt;=1,"OK","NG")))</f>
        <v>-</v>
      </c>
      <c r="N55" s="42" t="str">
        <f>IF($C$7&lt;$G55,"",IF(入力シート!E58&lt;&gt;"",入力シート!E58,""))</f>
        <v/>
      </c>
      <c r="O55" s="47" t="str">
        <f t="shared" si="3"/>
        <v>未入力</v>
      </c>
      <c r="P55" s="47" t="str">
        <f>IF($C$7&lt;$G55,"",IF(O55="未入力","-",IF(COUNTIF(リスト!$C$3:$C$43,エラー判定シート!N55)=1,"OK","NG")))</f>
        <v>-</v>
      </c>
      <c r="Q55" s="47" t="str">
        <f>IF(OR($C$7&lt;$G55,AG55&lt;&gt;"OK",AH55&lt;&gt;"OK",AM55&lt;&gt;"OK",AN55&lt;&gt;"OK"),"",IF(O55="未入力","-",IF(OR(AND(AF55&lt;&gt;"軽自動車",AL55="事業用",COUNTIF(ひらがなリスト!$B$3:$B$48,エラー判定シート!N55)=1),AND(AF55&lt;&gt;"軽自動車",AL55="自家用",COUNTIF(ひらがなリスト!$C$3:$C$48,エラー判定シート!N55)=1),AND(AF55="軽自動車",AL55="事業用",COUNTIF(ひらがなリスト!$D$3:$D$48,エラー判定シート!N55)=1),AND(AF55="軽自動車",AL55="自家用",COUNTIF(ひらがなリスト!$E$3:$E$48,エラー判定シート!N55)=1)),"OK","NG")))</f>
        <v/>
      </c>
      <c r="R55" s="42" t="str">
        <f>IF($C$7&lt;$G55,"",IF(入力シート!F58&lt;&gt;"",VALUE(SUBSTITUTE(SUBSTITUTE(入力シート!F58,"-","・"),"・","")),""))</f>
        <v/>
      </c>
      <c r="S55" s="47" t="str">
        <f t="shared" si="4"/>
        <v>未入力</v>
      </c>
      <c r="T55" s="47" t="str">
        <f t="shared" si="5"/>
        <v>-</v>
      </c>
      <c r="U55" s="42" t="str">
        <f t="shared" si="6"/>
        <v/>
      </c>
      <c r="V55" s="47" t="str">
        <f t="shared" si="7"/>
        <v/>
      </c>
      <c r="W55" s="42" t="str">
        <f>IF($C$7&lt;$G55,"",IF(入力シート!G58&lt;&gt;"",入力シート!G58,""))</f>
        <v/>
      </c>
      <c r="X55" s="47" t="str">
        <f t="shared" si="8"/>
        <v>未入力</v>
      </c>
      <c r="Y55" s="47" t="str">
        <f>IF($C$7&lt;$G55,"",IF(X55="未入力","-",IF(COUNTIF(リスト!$D$3:$D$5,エラー判定シート!W55)=1,"OK","NG")))</f>
        <v>-</v>
      </c>
      <c r="Z55" s="42" t="str">
        <f>IF($C$7&lt;$G55,"",IF(入力シート!H58&lt;&gt;"",入力シート!H58,""))</f>
        <v/>
      </c>
      <c r="AA55" s="47" t="str">
        <f t="shared" si="9"/>
        <v>未入力</v>
      </c>
      <c r="AB55" s="47" t="str">
        <f t="shared" si="10"/>
        <v>-</v>
      </c>
      <c r="AC55" s="42" t="str">
        <f>IF($C$7&lt;$G55,"",IF(入力シート!I58&lt;&gt;"",入力シート!I58,""))</f>
        <v/>
      </c>
      <c r="AD55" s="47" t="str">
        <f t="shared" si="11"/>
        <v>未入力</v>
      </c>
      <c r="AE55" s="47" t="str">
        <f t="shared" si="12"/>
        <v>-</v>
      </c>
      <c r="AF55" s="42" t="str">
        <f>IF($C$7&lt;$G55,"",IF(入力シート!J58&lt;&gt;"",入力シート!J58,""))</f>
        <v/>
      </c>
      <c r="AG55" s="47" t="str">
        <f t="shared" si="13"/>
        <v>未入力</v>
      </c>
      <c r="AH55" s="47" t="str">
        <f>IF($C$7&lt;$G55,"",IF(AG55="未入力","-",IF(COUNTIF(リスト!$F$3:$F$6,エラー判定シート!AF55)=1,"OK","NG")))</f>
        <v>-</v>
      </c>
      <c r="AI55" s="34" t="str">
        <f>IF($C$7&lt;$G55,"",IF(入力シート!K58&lt;&gt;"",SUBSTITUTE(入力シート!K58,"特殊","特種"),""))</f>
        <v/>
      </c>
      <c r="AJ55" s="47" t="str">
        <f t="shared" si="14"/>
        <v>未入力</v>
      </c>
      <c r="AK55" s="47" t="str">
        <f t="shared" si="15"/>
        <v>-</v>
      </c>
      <c r="AL55" s="42" t="str">
        <f>IF($C$7&lt;$G55,"",IF(入力シート!L58&lt;&gt;"",入力シート!L58,""))</f>
        <v/>
      </c>
      <c r="AM55" s="47" t="str">
        <f t="shared" si="16"/>
        <v>未入力</v>
      </c>
      <c r="AN55" s="47" t="str">
        <f t="shared" si="17"/>
        <v>-</v>
      </c>
      <c r="AO55" s="39" t="str">
        <f>IF($C$7&lt;$G55,"",IF(入力シート!M58&lt;&gt;"",入力シート!M58,""))</f>
        <v/>
      </c>
      <c r="AP55" s="47" t="str">
        <f t="shared" si="18"/>
        <v>未入力</v>
      </c>
      <c r="AQ55" s="47" t="str">
        <f>IF($C$7&lt;$G55,"",IF(AP55="未入力","-",IF(COUNTIF(リスト!$I$3:$I$52,エラー判定シート!AO55)=1,"OK","BC")))</f>
        <v>-</v>
      </c>
      <c r="AR55" s="39" t="str">
        <f>IF($C$7&lt;$G55,"",IF(入力シート!N58&lt;&gt;"",入力シート!N58,""))</f>
        <v/>
      </c>
      <c r="AS55" s="39" t="str">
        <f>IF($C$7&lt;$G55,"",IF(入力シート!O58&lt;&gt;"",入力シート!O58,""))</f>
        <v/>
      </c>
      <c r="AT55" s="47" t="str">
        <f t="shared" si="19"/>
        <v>未入力</v>
      </c>
      <c r="AU55" s="47" t="str">
        <f t="shared" si="20"/>
        <v>-</v>
      </c>
      <c r="AV55" s="39" t="str">
        <f>IF($C$7&lt;$G55,"",IF(入力シート!P58&lt;&gt;"",入力シート!P58,""))</f>
        <v/>
      </c>
      <c r="AW55" s="47" t="str">
        <f t="shared" si="21"/>
        <v>未入力</v>
      </c>
      <c r="AX55" s="39" t="str">
        <f>IF($C$7&lt;$G55,"",IF(入力シート!Q58&lt;&gt;"",ASC(入力シート!Q58),""))</f>
        <v/>
      </c>
      <c r="AY55" s="47" t="str">
        <f t="shared" si="22"/>
        <v>未入力</v>
      </c>
      <c r="AZ55" s="47" t="str">
        <f t="shared" si="23"/>
        <v>-</v>
      </c>
      <c r="BA55" s="39" t="str">
        <f>IF($C$7&lt;$G55,"",IF(入力シート!R58&lt;&gt;"",ASC(入力シート!R58),""))</f>
        <v/>
      </c>
      <c r="BB55" s="47" t="str">
        <f t="shared" si="24"/>
        <v>未入力</v>
      </c>
      <c r="BC55" s="42" t="str">
        <f>IF($C$7&lt;$G55,"",IF(入力シート!S58&lt;&gt;"",入力シート!S58,""))</f>
        <v/>
      </c>
      <c r="BD55" s="47" t="str">
        <f t="shared" ref="BD55" si="138">IF($C$7&lt;$G55,"",IF(BC55&lt;&gt;"","OK","未入力"))</f>
        <v>未入力</v>
      </c>
      <c r="BE55" s="47" t="str">
        <f>IF($C$7&lt;$G55,"",IF(BD55="未入力","-",IF(COUNTIF(リスト!$J$3:$J$6,BC55)=1,"OK","NG")))</f>
        <v>-</v>
      </c>
      <c r="BF55" s="42" t="str">
        <f>IF($C$7&lt;$G55,"",IF(入力シート!$T$5="✔",反映シート!$C$5,IF(AND(入力シート!$T$5="",入力シート!T58&lt;&gt;""),入力シート!T58,"")))</f>
        <v/>
      </c>
      <c r="BG55" s="42" t="str">
        <f t="shared" si="26"/>
        <v/>
      </c>
      <c r="BH55" s="14" t="str">
        <f t="shared" ref="BH55" si="139">IF(BG55&lt;&gt;"",SUBSTITUTE(SUBSTITUTE(SUBSTITUTE(SUBSTITUTE(SUBSTITUTE(BG55,"（有）","㈲"),"㈲","🈶"),"🈶","㊒"),"㊒","(有)"),"(有)","有限会社"),"")</f>
        <v/>
      </c>
      <c r="BI55" s="47" t="str">
        <f t="shared" si="27"/>
        <v>未入力</v>
      </c>
      <c r="BJ55" s="42" t="str">
        <f>IF($C$7&lt;$G55,"",IF(入力シート!V58&lt;&gt;"",DBCS(SUBSTITUTE(SUBSTITUTE(入力シート!V58,"　"," ")," ","")),""))</f>
        <v/>
      </c>
      <c r="BK55" s="47" t="str">
        <f t="shared" si="28"/>
        <v>未入力</v>
      </c>
      <c r="BL55" s="42" t="str">
        <f>IF($C$7&lt;$G55,"",IF(入力シート!W58&lt;&gt;"",入力シート!W58,""))</f>
        <v/>
      </c>
      <c r="BM55" s="47" t="str">
        <f t="shared" si="28"/>
        <v>未入力</v>
      </c>
      <c r="BN55" s="42" t="str">
        <f>IF($C$7&lt;$G55,"",IF(入力シート!X58&lt;&gt;"",入力シート!X58,""))</f>
        <v/>
      </c>
      <c r="BO55" s="47" t="str">
        <f t="shared" ref="BO55" si="140">IF($C$7&lt;$G55,"",IF(BN55&lt;&gt;"","OK","未入力"))</f>
        <v>未入力</v>
      </c>
      <c r="BP55" s="47" t="str">
        <f t="shared" si="93"/>
        <v>-</v>
      </c>
      <c r="BQ55" s="47" t="str">
        <f t="shared" si="30"/>
        <v>NG</v>
      </c>
    </row>
    <row r="56" spans="7:69" ht="14.25" thickBot="1">
      <c r="G56" s="53">
        <v>50</v>
      </c>
      <c r="H56" s="45" t="str">
        <f>IF($C$7&lt;$G56,"",IF(入力シート!C59&lt;&gt;"",入力シート!C59,""))</f>
        <v/>
      </c>
      <c r="I56" s="48" t="str">
        <f t="shared" si="1"/>
        <v>未入力</v>
      </c>
      <c r="J56" s="48" t="str">
        <f>IF($C$7&lt;$G56,"",IF(H56="","-",IF(COUNTIF(リスト!$A$3:$A$137,エラー判定シート!H56)=1,"OK","NG")))</f>
        <v>-</v>
      </c>
      <c r="K56" s="50" t="str">
        <f>IF($C$7&lt;$G56,"",IF(入力シート!D59&lt;&gt;"",UPPER(入力シート!D59),""))</f>
        <v/>
      </c>
      <c r="L56" s="48" t="str">
        <f t="shared" si="2"/>
        <v>未入力</v>
      </c>
      <c r="M56" s="48" t="str">
        <f>IF($C$7&lt;$G56,"",IF(L56="未入力","-",IF(COUNTIF(リスト!$B$3:$B$4233,エラー判定シート!K56)&gt;=1,"OK","NG")))</f>
        <v>-</v>
      </c>
      <c r="N56" s="50" t="str">
        <f>IF($C$7&lt;$G56,"",IF(入力シート!E59&lt;&gt;"",入力シート!E59,""))</f>
        <v/>
      </c>
      <c r="O56" s="48" t="str">
        <f t="shared" si="3"/>
        <v>未入力</v>
      </c>
      <c r="P56" s="48" t="str">
        <f>IF($C$7&lt;$G56,"",IF(O56="未入力","-",IF(COUNTIF(リスト!$C$3:$C$43,エラー判定シート!N56)=1,"OK","NG")))</f>
        <v>-</v>
      </c>
      <c r="Q56" s="47" t="str">
        <f>IF(OR($C$7&lt;$G56,AG56&lt;&gt;"OK",AH56&lt;&gt;"OK",AM56&lt;&gt;"OK",AN56&lt;&gt;"OK"),"",IF(O56="未入力","-",IF(OR(AND(AF56&lt;&gt;"軽自動車",AL56="事業用",COUNTIF(ひらがなリスト!$B$3:$B$48,エラー判定シート!N56)=1),AND(AF56&lt;&gt;"軽自動車",AL56="自家用",COUNTIF(ひらがなリスト!$C$3:$C$48,エラー判定シート!N56)=1),AND(AF56="軽自動車",AL56="事業用",COUNTIF(ひらがなリスト!$D$3:$D$48,エラー判定シート!N56)=1),AND(AF56="軽自動車",AL56="自家用",COUNTIF(ひらがなリスト!$E$3:$E$48,エラー判定シート!N56)=1)),"OK","NG")))</f>
        <v/>
      </c>
      <c r="R56" s="50" t="str">
        <f>IF($C$7&lt;$G56,"",IF(入力シート!F59&lt;&gt;"",VALUE(SUBSTITUTE(SUBSTITUTE(入力シート!F59,"-","・"),"・","")),""))</f>
        <v/>
      </c>
      <c r="S56" s="48" t="str">
        <f t="shared" si="4"/>
        <v>未入力</v>
      </c>
      <c r="T56" s="48" t="str">
        <f t="shared" si="5"/>
        <v>-</v>
      </c>
      <c r="U56" s="50" t="str">
        <f t="shared" si="6"/>
        <v/>
      </c>
      <c r="V56" s="110" t="str">
        <f t="shared" si="7"/>
        <v/>
      </c>
      <c r="W56" s="50" t="str">
        <f>IF($C$7&lt;$G56,"",IF(入力シート!G59&lt;&gt;"",入力シート!G59,""))</f>
        <v/>
      </c>
      <c r="X56" s="48" t="str">
        <f t="shared" si="8"/>
        <v>未入力</v>
      </c>
      <c r="Y56" s="48" t="str">
        <f>IF($C$7&lt;$G56,"",IF(X56="未入力","-",IF(COUNTIF(リスト!$D$3:$D$5,エラー判定シート!W56)=1,"OK","NG")))</f>
        <v>-</v>
      </c>
      <c r="Z56" s="50" t="str">
        <f>IF($C$7&lt;$G56,"",IF(入力シート!H59&lt;&gt;"",入力シート!H59,""))</f>
        <v/>
      </c>
      <c r="AA56" s="48" t="str">
        <f t="shared" si="9"/>
        <v>未入力</v>
      </c>
      <c r="AB56" s="48" t="str">
        <f t="shared" si="10"/>
        <v>-</v>
      </c>
      <c r="AC56" s="50" t="str">
        <f>IF($C$7&lt;$G56,"",IF(入力シート!I59&lt;&gt;"",入力シート!I59,""))</f>
        <v/>
      </c>
      <c r="AD56" s="48" t="str">
        <f t="shared" si="11"/>
        <v>未入力</v>
      </c>
      <c r="AE56" s="48" t="str">
        <f t="shared" si="12"/>
        <v>-</v>
      </c>
      <c r="AF56" s="45" t="str">
        <f>IF($C$7&lt;$G56,"",IF(入力シート!J59&lt;&gt;"",入力シート!J59,""))</f>
        <v/>
      </c>
      <c r="AG56" s="48" t="str">
        <f t="shared" si="13"/>
        <v>未入力</v>
      </c>
      <c r="AH56" s="48" t="str">
        <f>IF($C$7&lt;$G56,"",IF(AG56="未入力","-",IF(COUNTIF(リスト!$F$3:$F$6,エラー判定シート!AF56)=1,"OK","NG")))</f>
        <v>-</v>
      </c>
      <c r="AI56" s="64" t="str">
        <f>IF($C$7&lt;$G56,"",IF(入力シート!K59&lt;&gt;"",SUBSTITUTE(入力シート!K59,"特殊","特種"),""))</f>
        <v/>
      </c>
      <c r="AJ56" s="48" t="str">
        <f t="shared" si="14"/>
        <v>未入力</v>
      </c>
      <c r="AK56" s="48" t="str">
        <f t="shared" si="15"/>
        <v>-</v>
      </c>
      <c r="AL56" s="42" t="str">
        <f>IF($C$7&lt;$G56,"",IF(入力シート!L59&lt;&gt;"",入力シート!L59,""))</f>
        <v/>
      </c>
      <c r="AM56" s="48" t="str">
        <f t="shared" si="16"/>
        <v>未入力</v>
      </c>
      <c r="AN56" s="48" t="str">
        <f t="shared" si="17"/>
        <v>-</v>
      </c>
      <c r="AO56" s="39" t="str">
        <f>IF($C$7&lt;$G56,"",IF(入力シート!M59&lt;&gt;"",入力シート!M59,""))</f>
        <v/>
      </c>
      <c r="AP56" s="48" t="str">
        <f t="shared" si="18"/>
        <v>未入力</v>
      </c>
      <c r="AQ56" s="110" t="str">
        <f>IF($C$7&lt;$G56,"",IF(AP56="未入力","-",IF(COUNTIF(リスト!$I$3:$I$52,エラー判定シート!AO56)=1,"OK","BC")))</f>
        <v>-</v>
      </c>
      <c r="AR56" s="39" t="str">
        <f>IF($C$7&lt;$G56,"",IF(入力シート!N59&lt;&gt;"",入力シート!N59,""))</f>
        <v/>
      </c>
      <c r="AS56" s="113" t="str">
        <f>IF($C$7&lt;$G56,"",IF(入力シート!O59&lt;&gt;"",入力シート!O59,""))</f>
        <v/>
      </c>
      <c r="AT56" s="110" t="str">
        <f t="shared" si="19"/>
        <v>未入力</v>
      </c>
      <c r="AU56" s="110" t="str">
        <f t="shared" si="20"/>
        <v>-</v>
      </c>
      <c r="AV56" s="113" t="str">
        <f>IF($C$7&lt;$G56,"",IF(入力シート!P59&lt;&gt;"",入力シート!P59,""))</f>
        <v/>
      </c>
      <c r="AW56" s="110" t="str">
        <f t="shared" si="21"/>
        <v>未入力</v>
      </c>
      <c r="AX56" s="113" t="str">
        <f>IF($C$7&lt;$G56,"",IF(入力シート!Q59&lt;&gt;"",ASC(入力シート!Q59),""))</f>
        <v/>
      </c>
      <c r="AY56" s="110" t="str">
        <f t="shared" si="22"/>
        <v>未入力</v>
      </c>
      <c r="AZ56" s="47" t="str">
        <f t="shared" si="23"/>
        <v>-</v>
      </c>
      <c r="BA56" s="113" t="str">
        <f>IF($C$7&lt;$G56,"",IF(入力シート!R59&lt;&gt;"",ASC(入力シート!R59),""))</f>
        <v/>
      </c>
      <c r="BB56" s="110" t="str">
        <f t="shared" si="24"/>
        <v>未入力</v>
      </c>
      <c r="BC56" s="50" t="str">
        <f>IF($C$7&lt;$G56,"",IF(入力シート!S59&lt;&gt;"",入力シート!S59,""))</f>
        <v/>
      </c>
      <c r="BD56" s="110" t="str">
        <f t="shared" ref="BD56" si="141">IF($C$7&lt;$G56,"",IF(BC56&lt;&gt;"","OK","未入力"))</f>
        <v>未入力</v>
      </c>
      <c r="BE56" s="48" t="str">
        <f>IF($C$7&lt;$G56,"",IF(BD56="未入力","-",IF(COUNTIF(リスト!$J$3:$J$6,BC56)=1,"OK","NG")))</f>
        <v>-</v>
      </c>
      <c r="BF56" s="42" t="str">
        <f>IF($C$7&lt;$G56,"",IF(入力シート!$T$5="✔",反映シート!$C$5,IF(AND(入力シート!$T$5="",入力シート!T59&lt;&gt;""),入力シート!T59,"")))</f>
        <v/>
      </c>
      <c r="BG56" s="42" t="str">
        <f t="shared" si="26"/>
        <v/>
      </c>
      <c r="BH56" s="44" t="str">
        <f t="shared" ref="BH56" si="142">IF(BG56&lt;&gt;"",SUBSTITUTE(SUBSTITUTE(SUBSTITUTE(SUBSTITUTE(SUBSTITUTE(BG56,"（有）","㈲"),"㈲","🈶"),"🈶","㊒"),"㊒","(有)"),"(有)","有限会社"),"")</f>
        <v/>
      </c>
      <c r="BI56" s="110" t="str">
        <f t="shared" si="27"/>
        <v>未入力</v>
      </c>
      <c r="BJ56" s="42" t="str">
        <f>IF($C$7&lt;$G56,"",IF(入力シート!V59&lt;&gt;"",DBCS(SUBSTITUTE(SUBSTITUTE(入力シート!V59,"　"," ")," ","")),""))</f>
        <v/>
      </c>
      <c r="BK56" s="110" t="str">
        <f t="shared" si="28"/>
        <v>未入力</v>
      </c>
      <c r="BL56" s="42" t="str">
        <f>IF($C$7&lt;$G56,"",IF(入力シート!W59&lt;&gt;"",入力シート!W59,""))</f>
        <v/>
      </c>
      <c r="BM56" s="110" t="str">
        <f t="shared" si="28"/>
        <v>未入力</v>
      </c>
      <c r="BN56" s="42" t="str">
        <f>IF($C$7&lt;$G56,"",IF(入力シート!X59&lt;&gt;"",入力シート!X59,""))</f>
        <v/>
      </c>
      <c r="BO56" s="110" t="str">
        <f t="shared" ref="BO56" si="143">IF($C$7&lt;$G56,"",IF(BN56&lt;&gt;"","OK","未入力"))</f>
        <v>未入力</v>
      </c>
      <c r="BP56" s="117" t="str">
        <f t="shared" si="93"/>
        <v>-</v>
      </c>
      <c r="BQ56" s="47" t="str">
        <f t="shared" si="30"/>
        <v>NG</v>
      </c>
    </row>
    <row r="57" spans="7:69" ht="14.25" thickTop="1">
      <c r="G57" s="46" t="s">
        <v>4589</v>
      </c>
      <c r="H57" s="49"/>
      <c r="I57" s="46" t="str">
        <f>IF(COUNTIF(I$7:I$56,"未入力")&gt;=1,"未入力","OK")</f>
        <v>未入力</v>
      </c>
      <c r="J57" s="46" t="str">
        <f>IF(COUNTIF(J$7:J$56,"NG")&gt;=1,"NG","OK")</f>
        <v>OK</v>
      </c>
      <c r="K57" s="51"/>
      <c r="L57" s="46" t="str">
        <f>IF(COUNTIF(L$7:L$56,"未入力")&gt;=1,"未入力","OK")</f>
        <v>未入力</v>
      </c>
      <c r="M57" s="46" t="str">
        <f>IF(COUNTIF(M$7:M$56,"NG")&gt;=1,"NG","OK")</f>
        <v>OK</v>
      </c>
      <c r="N57" s="51"/>
      <c r="O57" s="46" t="str">
        <f>IF(COUNTIF(O$7:O$56,"未入力")&gt;=1,"未入力","OK")</f>
        <v>未入力</v>
      </c>
      <c r="P57" s="46" t="str">
        <f>IF(COUNTIF(P$7:P$56,"NG")&gt;=1,"NG","OK")</f>
        <v>OK</v>
      </c>
      <c r="Q57" s="46" t="str">
        <f>IF(COUNTIF(Q$7:Q$56,"NG")&gt;=1,"NG","OK")</f>
        <v>OK</v>
      </c>
      <c r="R57" s="51"/>
      <c r="S57" s="46" t="str">
        <f>IF(COUNTIF(S$7:S$56,"未入力")&gt;=1,"未入力","OK")</f>
        <v>未入力</v>
      </c>
      <c r="T57" s="46" t="str">
        <f>IF(COUNTIF(T$7:T$56,"NG")&gt;=1,"NG","OK")</f>
        <v>OK</v>
      </c>
      <c r="U57" s="51"/>
      <c r="V57" s="111" t="str">
        <f>IF(COUNTIF(V$7:V$56,"NG")&gt;=1,"NG","OK")</f>
        <v>OK</v>
      </c>
      <c r="W57" s="51"/>
      <c r="X57" s="46" t="str">
        <f>IF(COUNTIF(X$7:X$56,"未入力")&gt;=1,"未入力","OK")</f>
        <v>未入力</v>
      </c>
      <c r="Y57" s="46" t="str">
        <f>IF(COUNTIF(Y$7:Y$56,"NG")&gt;=1,"NG","OK")</f>
        <v>OK</v>
      </c>
      <c r="Z57" s="51"/>
      <c r="AA57" s="46" t="str">
        <f>IF(COUNTIF(AA$7:AA$56,"未入力")&gt;=1,"未入力","OK")</f>
        <v>未入力</v>
      </c>
      <c r="AB57" s="46" t="str">
        <f>IF(COUNTIF(AB$7:AB$56,"NG")&gt;=1,"NG","OK")</f>
        <v>OK</v>
      </c>
      <c r="AC57" s="51"/>
      <c r="AD57" s="46" t="str">
        <f>IF(COUNTIF(AD$7:AD$56,"未入力")&gt;=1,"未入力","OK")</f>
        <v>未入力</v>
      </c>
      <c r="AE57" s="46" t="str">
        <f>IF(COUNTIF(AE$7:AE$56,"NG")&gt;=1,"NG","OK")</f>
        <v>OK</v>
      </c>
      <c r="AF57" s="51"/>
      <c r="AG57" s="46" t="str">
        <f>IF(COUNTIF(AG$7:AG$56,"未入力")&gt;=1,"未入力","OK")</f>
        <v>未入力</v>
      </c>
      <c r="AH57" s="46" t="str">
        <f>IF(COUNTIF(AH$7:AH$56,"NG")&gt;=1,"NG","OK")</f>
        <v>OK</v>
      </c>
      <c r="AI57" s="51"/>
      <c r="AJ57" s="46" t="str">
        <f>IF(COUNTIF(AJ$7:AJ$56,"未入力")&gt;=1,"未入力","OK")</f>
        <v>未入力</v>
      </c>
      <c r="AK57" s="46" t="str">
        <f>IF(COUNTIF(AK$7:AK$56,"NG")&gt;=1,"NG","OK")</f>
        <v>OK</v>
      </c>
      <c r="AL57" s="51"/>
      <c r="AM57" s="46" t="str">
        <f>IF(COUNTIF(AM$7:AM$56,"未入力")&gt;=1,"未入力","OK")</f>
        <v>未入力</v>
      </c>
      <c r="AN57" s="46" t="str">
        <f>IF(COUNTIF(AN$7:AN$56,"NG")&gt;=1,"NG","OK")</f>
        <v>OK</v>
      </c>
      <c r="AO57" s="51"/>
      <c r="AP57" s="46" t="str">
        <f>IF(COUNTIF(AP$7:AP$56,"未入力")&gt;=1,"未入力","OK")</f>
        <v>未入力</v>
      </c>
      <c r="AQ57" s="111" t="str">
        <f>IF(COUNTIF(AQ$7:AQ$56,"BC")&gt;=1,"BC","OK")</f>
        <v>OK</v>
      </c>
      <c r="AR57" s="51"/>
      <c r="AS57" s="51"/>
      <c r="AT57" s="111" t="str">
        <f>IF(COUNTIF(AT$7:AT$56,"未入力")&gt;=1,"未入力","OK")</f>
        <v>未入力</v>
      </c>
      <c r="AU57" s="111" t="str">
        <f>IF(COUNTIF(AU$7:AU$56,"NG")&gt;=1,"NG","OK")</f>
        <v>OK</v>
      </c>
      <c r="AV57" s="51"/>
      <c r="AW57" s="111" t="str">
        <f>IF(COUNTIF(AW$7:AW$56,"未入力")&gt;=1,"未入力","OK")</f>
        <v>未入力</v>
      </c>
      <c r="AX57" s="51"/>
      <c r="AY57" s="111" t="str">
        <f>IF(COUNTIF(AY$7:AY$56,"未入力")&gt;=1,"未入力","OK")</f>
        <v>未入力</v>
      </c>
      <c r="AZ57" s="111" t="str">
        <f>IF(COUNTIF(AZ$7:AZ$56,"NG")&gt;=1,"NG","OK")</f>
        <v>OK</v>
      </c>
      <c r="BA57" s="51"/>
      <c r="BB57" s="111" t="str">
        <f>IF(COUNTIF(BB$7:BB$56,"未入力")&gt;=1,"未入力","OK")</f>
        <v>未入力</v>
      </c>
      <c r="BC57" s="51"/>
      <c r="BD57" s="111" t="str">
        <f>IF(COUNTIF(BD$7:BD$56,"未入力")&gt;=1,"未入力","OK")</f>
        <v>未入力</v>
      </c>
      <c r="BE57" s="46" t="str">
        <f>IF(COUNTIF(BE$7:BE$56,"NG")&gt;=1,"NG","OK")</f>
        <v>OK</v>
      </c>
      <c r="BF57" s="51"/>
      <c r="BG57" s="51"/>
      <c r="BH57" s="51"/>
      <c r="BI57" s="111" t="str">
        <f>IF(COUNTIF(BI$7:BI$56,"未入力")&gt;=1,"未入力","OK")</f>
        <v>未入力</v>
      </c>
      <c r="BJ57" s="51"/>
      <c r="BK57" s="111" t="str">
        <f>IF(COUNTIF(BK$7:BK$56,"未入力")&gt;=1,"未入力","OK")</f>
        <v>未入力</v>
      </c>
      <c r="BL57" s="51"/>
      <c r="BM57" s="111" t="str">
        <f>IF(COUNTIF(BM$7:BM$56,"未入力")&gt;=1,"未入力","OK")</f>
        <v>未入力</v>
      </c>
      <c r="BN57" s="51"/>
      <c r="BO57" s="111" t="str">
        <f>IF(COUNTIF(BO$7:BO$56,"未入力")&gt;=1,"未入力","OK")</f>
        <v>未入力</v>
      </c>
      <c r="BP57" s="46" t="str">
        <f>IF(COUNTIF(BP$7:BP$56,"NG")&gt;=1,"NG","OK")</f>
        <v>OK</v>
      </c>
      <c r="BQ57" s="51"/>
    </row>
  </sheetData>
  <mergeCells count="48">
    <mergeCell ref="W3:AE3"/>
    <mergeCell ref="AF5:AF6"/>
    <mergeCell ref="AF3:AH4"/>
    <mergeCell ref="AI5:AI6"/>
    <mergeCell ref="AI3:AK4"/>
    <mergeCell ref="AC4:AE4"/>
    <mergeCell ref="AC5:AC6"/>
    <mergeCell ref="AV3:AW4"/>
    <mergeCell ref="G3:G6"/>
    <mergeCell ref="K5:K6"/>
    <mergeCell ref="K4:M4"/>
    <mergeCell ref="N4:Q4"/>
    <mergeCell ref="Z4:AB4"/>
    <mergeCell ref="W5:W6"/>
    <mergeCell ref="W4:Y4"/>
    <mergeCell ref="H4:J4"/>
    <mergeCell ref="H5:H6"/>
    <mergeCell ref="Z5:Z6"/>
    <mergeCell ref="N5:N6"/>
    <mergeCell ref="R4:T4"/>
    <mergeCell ref="R5:R6"/>
    <mergeCell ref="AL5:AL6"/>
    <mergeCell ref="AL3:AN4"/>
    <mergeCell ref="U5:U6"/>
    <mergeCell ref="H3:V3"/>
    <mergeCell ref="U4:V4"/>
    <mergeCell ref="BF5:BF6"/>
    <mergeCell ref="BG5:BG6"/>
    <mergeCell ref="BF3:BI4"/>
    <mergeCell ref="AX5:AX6"/>
    <mergeCell ref="BA5:BA6"/>
    <mergeCell ref="BA3:BB4"/>
    <mergeCell ref="BC5:BC6"/>
    <mergeCell ref="BC3:BE4"/>
    <mergeCell ref="AO5:AO6"/>
    <mergeCell ref="AO3:AQ4"/>
    <mergeCell ref="AR5:AS5"/>
    <mergeCell ref="AR3:AU4"/>
    <mergeCell ref="AV5:AV6"/>
    <mergeCell ref="BQ3:BQ6"/>
    <mergeCell ref="AX3:AZ4"/>
    <mergeCell ref="BL5:BL6"/>
    <mergeCell ref="BL3:BM4"/>
    <mergeCell ref="BN5:BN6"/>
    <mergeCell ref="BN3:BP4"/>
    <mergeCell ref="BH5:BH6"/>
    <mergeCell ref="BJ5:BJ6"/>
    <mergeCell ref="BJ3:BK4"/>
  </mergeCells>
  <phoneticPr fontId="3"/>
  <conditionalFormatting sqref="G7:G56">
    <cfRule type="expression" dxfId="1" priority="1">
      <formula>$C$7&gt;=$G7</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U58"/>
  <sheetViews>
    <sheetView workbookViewId="0">
      <selection activeCell="H3" sqref="H3:V3"/>
    </sheetView>
  </sheetViews>
  <sheetFormatPr defaultRowHeight="13.5"/>
  <cols>
    <col min="1" max="1" width="1.83203125" style="13" customWidth="1"/>
    <col min="2" max="2" width="18" style="13" bestFit="1" customWidth="1"/>
    <col min="3" max="4" width="20.83203125" style="13" customWidth="1"/>
    <col min="5" max="5" width="9.33203125" style="13"/>
    <col min="6" max="6" width="18" style="13" customWidth="1"/>
    <col min="7" max="7" width="7" style="33" bestFit="1" customWidth="1"/>
    <col min="8" max="9" width="4.6640625" style="33" bestFit="1" customWidth="1"/>
    <col min="10" max="10" width="10.83203125" style="13" customWidth="1"/>
    <col min="11" max="11" width="19.5" style="13" bestFit="1" customWidth="1"/>
    <col min="12" max="12" width="12.1640625" style="13" bestFit="1" customWidth="1"/>
    <col min="13" max="13" width="9.5" style="13" bestFit="1" customWidth="1"/>
    <col min="14" max="16" width="18" style="13" customWidth="1"/>
    <col min="17" max="17" width="10.33203125" style="13" bestFit="1" customWidth="1"/>
    <col min="18" max="18" width="18" style="13" customWidth="1"/>
    <col min="19" max="21" width="17.33203125" style="13" bestFit="1" customWidth="1"/>
    <col min="22" max="27" width="18" style="13" customWidth="1"/>
    <col min="28" max="16384" width="9.33203125" style="13"/>
  </cols>
  <sheetData>
    <row r="1" spans="1:21">
      <c r="A1" s="12" t="s">
        <v>4501</v>
      </c>
      <c r="C1" s="32"/>
    </row>
    <row r="2" spans="1:21">
      <c r="A2" s="12"/>
      <c r="C2" s="31" t="s">
        <v>166</v>
      </c>
      <c r="D2" s="31" t="s">
        <v>4616</v>
      </c>
      <c r="J2" s="3" t="s">
        <v>4759</v>
      </c>
      <c r="K2" s="34" t="str">
        <f>エラー判定シート!E11</f>
        <v>エラーあり</v>
      </c>
    </row>
    <row r="3" spans="1:21">
      <c r="A3" s="12"/>
      <c r="B3" s="32" t="s">
        <v>4574</v>
      </c>
      <c r="C3" s="55" t="str">
        <f>IF(エラー判定シート!E6="OK",DBCS(SUBSTITUTE(SUBSTITUTE(エラー判定シート!C6,"　"," ")," ","")),"")</f>
        <v/>
      </c>
      <c r="D3" s="124">
        <f>COUNTIF($K$9:$K$58,"事業用")</f>
        <v>0</v>
      </c>
      <c r="E3" s="13" t="s">
        <v>4617</v>
      </c>
    </row>
    <row r="4" spans="1:21">
      <c r="A4" s="12"/>
      <c r="B4" s="32" t="s">
        <v>4575</v>
      </c>
      <c r="C4" s="55" t="str">
        <f>IF(C3&lt;&gt;"",SUBSTITUTE(SUBSTITUTE(SUBSTITUTE(SUBSTITUTE(SUBSTITUTE(C3,"（株）","㈱"),"㈱","(株)"),"(株)","㊑"),"㊑","㍿"),"㍿","株式会社"),"")</f>
        <v/>
      </c>
      <c r="D4" s="124">
        <f>COUNTIF($K$9:$K$58,"自家用")</f>
        <v>0</v>
      </c>
      <c r="E4" s="13" t="s">
        <v>4618</v>
      </c>
    </row>
    <row r="5" spans="1:21">
      <c r="B5" s="32" t="s">
        <v>4576</v>
      </c>
      <c r="C5" s="55" t="str">
        <f>IF(C4&lt;&gt;"",SUBSTITUTE(SUBSTITUTE(SUBSTITUTE(SUBSTITUTE(SUBSTITUTE(C4,"（有）","㈲"),"㈲","🈶"),"🈶","㊒"),"㊒","(有)"),"(有)","有限会社"),"")</f>
        <v/>
      </c>
      <c r="D5" s="124">
        <f>IF(AND(エラー判定シート!E7="OK",エラー判定シート!E8="OK"),エラー判定シート!C7,0)</f>
        <v>0</v>
      </c>
      <c r="E5" s="13" t="s">
        <v>4619</v>
      </c>
    </row>
    <row r="6" spans="1:21">
      <c r="B6" s="32"/>
      <c r="C6" s="33" t="s">
        <v>4577</v>
      </c>
    </row>
    <row r="7" spans="1:21" ht="13.5" customHeight="1">
      <c r="B7" s="191" t="s">
        <v>168</v>
      </c>
      <c r="C7" s="191" t="s">
        <v>166</v>
      </c>
      <c r="D7" s="191" t="s">
        <v>169</v>
      </c>
      <c r="E7" s="191" t="s">
        <v>167</v>
      </c>
      <c r="F7" s="191" t="s">
        <v>31</v>
      </c>
      <c r="G7" s="192" t="s">
        <v>4731</v>
      </c>
      <c r="H7" s="192"/>
      <c r="I7" s="192"/>
      <c r="J7" s="191" t="s">
        <v>4643</v>
      </c>
      <c r="K7" s="189" t="s">
        <v>4750</v>
      </c>
      <c r="L7" s="191" t="s">
        <v>4735</v>
      </c>
      <c r="M7" s="189" t="s">
        <v>4736</v>
      </c>
      <c r="N7" s="191" t="s">
        <v>4737</v>
      </c>
      <c r="O7" s="191" t="s">
        <v>4738</v>
      </c>
      <c r="P7" s="191" t="s">
        <v>4739</v>
      </c>
      <c r="Q7" s="189" t="s">
        <v>4741</v>
      </c>
      <c r="R7" s="189" t="s">
        <v>4743</v>
      </c>
      <c r="S7" s="189" t="s">
        <v>4745</v>
      </c>
      <c r="T7" s="189" t="s">
        <v>4747</v>
      </c>
      <c r="U7" s="189" t="s">
        <v>4749</v>
      </c>
    </row>
    <row r="8" spans="1:21">
      <c r="B8" s="190"/>
      <c r="C8" s="190"/>
      <c r="D8" s="190"/>
      <c r="E8" s="190"/>
      <c r="F8" s="190"/>
      <c r="G8" s="31" t="s">
        <v>4732</v>
      </c>
      <c r="H8" s="31" t="s">
        <v>4733</v>
      </c>
      <c r="I8" s="31" t="s">
        <v>4734</v>
      </c>
      <c r="J8" s="190"/>
      <c r="K8" s="190"/>
      <c r="L8" s="190"/>
      <c r="M8" s="190"/>
      <c r="N8" s="190"/>
      <c r="O8" s="190"/>
      <c r="P8" s="190"/>
      <c r="Q8" s="190"/>
      <c r="R8" s="190"/>
      <c r="S8" s="190"/>
      <c r="T8" s="190"/>
      <c r="U8" s="190"/>
    </row>
    <row r="9" spans="1:21">
      <c r="B9" s="54" t="str">
        <f>IF(AND(エラー判定シート!E4="OK",エラー判定シート!E5="OK"),ASC(エラー判定シート!C4),"")</f>
        <v/>
      </c>
      <c r="C9" s="55" t="str">
        <f>IF(AND($D$5&gt;=E9,エラー判定シート!$BQ7="OK"),$C$5,"")</f>
        <v/>
      </c>
      <c r="D9" s="39" t="str">
        <f>IF(エラー判定シート!$BQ7="OK",エラー判定シート!$BJ7,"")</f>
        <v/>
      </c>
      <c r="E9" s="14">
        <v>1</v>
      </c>
      <c r="F9" s="39" t="str">
        <f>IF(エラー判定シート!$BQ7="OK",エラー判定シート!$U7,"")</f>
        <v/>
      </c>
      <c r="G9" s="42" t="str">
        <f>IF(エラー判定シート!$BQ7="OK",エラー判定シート!$W7,"")</f>
        <v/>
      </c>
      <c r="H9" s="42" t="str">
        <f>IF(エラー判定シート!$BQ7="OK",エラー判定シート!$Z7,"")</f>
        <v/>
      </c>
      <c r="I9" s="42" t="str">
        <f>IF(エラー判定シート!$BQ7="OK",エラー判定シート!$AC7,"")</f>
        <v/>
      </c>
      <c r="J9" s="42" t="str">
        <f>IF(エラー判定シート!$BQ7="OK",エラー判定シート!$AF7,"")</f>
        <v/>
      </c>
      <c r="K9" s="42" t="str">
        <f>IF(エラー判定シート!$BQ7="OK",エラー判定シート!$AL7,"")</f>
        <v/>
      </c>
      <c r="L9" s="42" t="str">
        <f>IF(エラー判定シート!$BQ7="OK",エラー判定シート!$AO7,"")</f>
        <v/>
      </c>
      <c r="M9" s="42" t="str">
        <f>IF(エラー判定シート!$BQ7="OK",エラー判定シート!$AS7,"")</f>
        <v/>
      </c>
      <c r="N9" s="42" t="str">
        <f>IF(エラー判定シート!$BQ7="OK",エラー判定シート!$AV7,"")</f>
        <v/>
      </c>
      <c r="O9" s="42" t="str">
        <f>IF(エラー判定シート!$BQ7="OK",エラー判定シート!$AX7,"")</f>
        <v/>
      </c>
      <c r="P9" s="42" t="str">
        <f>IF(エラー判定シート!$BQ7="OK",エラー判定シート!$BA7,"")</f>
        <v/>
      </c>
      <c r="Q9" s="42" t="str">
        <f>IF(エラー判定シート!$BQ7="OK",エラー判定シート!$BC7,"")</f>
        <v/>
      </c>
      <c r="R9" s="42" t="str">
        <f>IF(エラー判定シート!$BQ7="OK",エラー判定シート!$BH7,"")</f>
        <v/>
      </c>
      <c r="S9" s="42" t="str">
        <f>IF(エラー判定シート!$BQ7="OK",エラー判定シート!$BJ7,"")</f>
        <v/>
      </c>
      <c r="T9" s="42" t="str">
        <f>IF(エラー判定シート!$BQ7="OK",エラー判定シート!$BL7,"")</f>
        <v/>
      </c>
      <c r="U9" s="42" t="str">
        <f>IF(エラー判定シート!$BQ7="OK",エラー判定シート!$BN7,"")</f>
        <v/>
      </c>
    </row>
    <row r="10" spans="1:21">
      <c r="C10" s="55" t="str">
        <f>IF(AND($D$5&gt;=E10,エラー判定シート!$BQ8="OK"),$C$5,"")</f>
        <v/>
      </c>
      <c r="D10" s="39" t="str">
        <f>IF(エラー判定シート!$BQ8="OK",エラー判定シート!$BJ8,"")</f>
        <v/>
      </c>
      <c r="E10" s="14">
        <v>2</v>
      </c>
      <c r="F10" s="39" t="str">
        <f>IF(エラー判定シート!$BQ8="OK",エラー判定シート!$U8,"")</f>
        <v/>
      </c>
      <c r="G10" s="42" t="str">
        <f>IF(エラー判定シート!$BQ8="OK",エラー判定シート!$W8,"")</f>
        <v/>
      </c>
      <c r="H10" s="42" t="str">
        <f>IF(エラー判定シート!$BQ8="OK",エラー判定シート!$Z8,"")</f>
        <v/>
      </c>
      <c r="I10" s="42" t="str">
        <f>IF(エラー判定シート!$BQ8="OK",エラー判定シート!$AC8,"")</f>
        <v/>
      </c>
      <c r="J10" s="42" t="str">
        <f>IF(エラー判定シート!$BQ8="OK",エラー判定シート!$AF8,"")</f>
        <v/>
      </c>
      <c r="K10" s="42" t="str">
        <f>IF(エラー判定シート!$BQ8="OK",エラー判定シート!$AL8,"")</f>
        <v/>
      </c>
      <c r="L10" s="42" t="str">
        <f>IF(エラー判定シート!$BQ8="OK",エラー判定シート!$AO8,"")</f>
        <v/>
      </c>
      <c r="M10" s="42" t="str">
        <f>IF(エラー判定シート!$BQ8="OK",エラー判定シート!$AS8,"")</f>
        <v/>
      </c>
      <c r="N10" s="42" t="str">
        <f>IF(エラー判定シート!$BQ8="OK",エラー判定シート!$AV8,"")</f>
        <v/>
      </c>
      <c r="O10" s="42" t="str">
        <f>IF(エラー判定シート!$BQ8="OK",エラー判定シート!$AX8,"")</f>
        <v/>
      </c>
      <c r="P10" s="42" t="str">
        <f>IF(エラー判定シート!$BQ8="OK",エラー判定シート!$BA8,"")</f>
        <v/>
      </c>
      <c r="Q10" s="42" t="str">
        <f>IF(エラー判定シート!$BQ8="OK",エラー判定シート!$BC8,"")</f>
        <v/>
      </c>
      <c r="R10" s="42" t="str">
        <f>IF(エラー判定シート!$BQ8="OK",エラー判定シート!$BH8,"")</f>
        <v/>
      </c>
      <c r="S10" s="42" t="str">
        <f>IF(エラー判定シート!$BQ8="OK",エラー判定シート!$BJ8,"")</f>
        <v/>
      </c>
      <c r="T10" s="42" t="str">
        <f>IF(エラー判定シート!$BQ8="OK",エラー判定シート!$BL8,"")</f>
        <v/>
      </c>
      <c r="U10" s="42" t="str">
        <f>IF(エラー判定シート!$BQ8="OK",エラー判定シート!$BN8,"")</f>
        <v/>
      </c>
    </row>
    <row r="11" spans="1:21">
      <c r="C11" s="55" t="str">
        <f>IF(AND($D$5&gt;=E11,エラー判定シート!$BQ9="OK"),$C$5,"")</f>
        <v/>
      </c>
      <c r="D11" s="39" t="str">
        <f>IF(エラー判定シート!$BQ9="OK",エラー判定シート!$BJ9,"")</f>
        <v/>
      </c>
      <c r="E11" s="14">
        <v>3</v>
      </c>
      <c r="F11" s="39" t="str">
        <f>IF(エラー判定シート!$BQ9="OK",エラー判定シート!$U9,"")</f>
        <v/>
      </c>
      <c r="G11" s="42" t="str">
        <f>IF(エラー判定シート!$BQ9="OK",エラー判定シート!$W9,"")</f>
        <v/>
      </c>
      <c r="H11" s="42" t="str">
        <f>IF(エラー判定シート!$BQ9="OK",エラー判定シート!$Z9,"")</f>
        <v/>
      </c>
      <c r="I11" s="42" t="str">
        <f>IF(エラー判定シート!$BQ9="OK",エラー判定シート!$AC9,"")</f>
        <v/>
      </c>
      <c r="J11" s="42" t="str">
        <f>IF(エラー判定シート!$BQ9="OK",エラー判定シート!$AF9,"")</f>
        <v/>
      </c>
      <c r="K11" s="42" t="str">
        <f>IF(エラー判定シート!$BQ9="OK",エラー判定シート!$AL9,"")</f>
        <v/>
      </c>
      <c r="L11" s="42" t="str">
        <f>IF(エラー判定シート!$BQ9="OK",エラー判定シート!$AO9,"")</f>
        <v/>
      </c>
      <c r="M11" s="42" t="str">
        <f>IF(エラー判定シート!$BQ9="OK",エラー判定シート!$AS9,"")</f>
        <v/>
      </c>
      <c r="N11" s="42" t="str">
        <f>IF(エラー判定シート!$BQ9="OK",エラー判定シート!$AV9,"")</f>
        <v/>
      </c>
      <c r="O11" s="42" t="str">
        <f>IF(エラー判定シート!$BQ9="OK",エラー判定シート!$AX9,"")</f>
        <v/>
      </c>
      <c r="P11" s="42" t="str">
        <f>IF(エラー判定シート!$BQ9="OK",エラー判定シート!$BA9,"")</f>
        <v/>
      </c>
      <c r="Q11" s="42" t="str">
        <f>IF(エラー判定シート!$BQ9="OK",エラー判定シート!$BC9,"")</f>
        <v/>
      </c>
      <c r="R11" s="42" t="str">
        <f>IF(エラー判定シート!$BQ9="OK",エラー判定シート!$BH9,"")</f>
        <v/>
      </c>
      <c r="S11" s="42" t="str">
        <f>IF(エラー判定シート!$BQ9="OK",エラー判定シート!$BJ9,"")</f>
        <v/>
      </c>
      <c r="T11" s="42" t="str">
        <f>IF(エラー判定シート!$BQ9="OK",エラー判定シート!$BL9,"")</f>
        <v/>
      </c>
      <c r="U11" s="42" t="str">
        <f>IF(エラー判定シート!$BQ9="OK",エラー判定シート!$BN9,"")</f>
        <v/>
      </c>
    </row>
    <row r="12" spans="1:21">
      <c r="C12" s="55" t="str">
        <f>IF(AND($D$5&gt;=E12,エラー判定シート!$BQ10="OK"),$C$5,"")</f>
        <v/>
      </c>
      <c r="D12" s="39" t="str">
        <f>IF(エラー判定シート!$BQ10="OK",エラー判定シート!$BJ10,"")</f>
        <v/>
      </c>
      <c r="E12" s="14">
        <v>4</v>
      </c>
      <c r="F12" s="39" t="str">
        <f>IF(エラー判定シート!$BQ10="OK",エラー判定シート!$U10,"")</f>
        <v/>
      </c>
      <c r="G12" s="42" t="str">
        <f>IF(エラー判定シート!$BQ10="OK",エラー判定シート!$W10,"")</f>
        <v/>
      </c>
      <c r="H12" s="42" t="str">
        <f>IF(エラー判定シート!$BQ10="OK",エラー判定シート!$Z10,"")</f>
        <v/>
      </c>
      <c r="I12" s="42" t="str">
        <f>IF(エラー判定シート!$BQ10="OK",エラー判定シート!$AC10,"")</f>
        <v/>
      </c>
      <c r="J12" s="42" t="str">
        <f>IF(エラー判定シート!$BQ10="OK",エラー判定シート!$AF10,"")</f>
        <v/>
      </c>
      <c r="K12" s="42" t="str">
        <f>IF(エラー判定シート!$BQ10="OK",エラー判定シート!$AL10,"")</f>
        <v/>
      </c>
      <c r="L12" s="42" t="str">
        <f>IF(エラー判定シート!$BQ10="OK",エラー判定シート!$AO10,"")</f>
        <v/>
      </c>
      <c r="M12" s="42" t="str">
        <f>IF(エラー判定シート!$BQ10="OK",エラー判定シート!$AS10,"")</f>
        <v/>
      </c>
      <c r="N12" s="42" t="str">
        <f>IF(エラー判定シート!$BQ10="OK",エラー判定シート!$AV10,"")</f>
        <v/>
      </c>
      <c r="O12" s="42" t="str">
        <f>IF(エラー判定シート!$BQ10="OK",エラー判定シート!$AX10,"")</f>
        <v/>
      </c>
      <c r="P12" s="42" t="str">
        <f>IF(エラー判定シート!$BQ10="OK",エラー判定シート!$BA10,"")</f>
        <v/>
      </c>
      <c r="Q12" s="42" t="str">
        <f>IF(エラー判定シート!$BQ10="OK",エラー判定シート!$BC10,"")</f>
        <v/>
      </c>
      <c r="R12" s="42" t="str">
        <f>IF(エラー判定シート!$BQ10="OK",エラー判定シート!$BH10,"")</f>
        <v/>
      </c>
      <c r="S12" s="42" t="str">
        <f>IF(エラー判定シート!$BQ10="OK",エラー判定シート!$BJ10,"")</f>
        <v/>
      </c>
      <c r="T12" s="42" t="str">
        <f>IF(エラー判定シート!$BQ10="OK",エラー判定シート!$BL10,"")</f>
        <v/>
      </c>
      <c r="U12" s="42" t="str">
        <f>IF(エラー判定シート!$BQ10="OK",エラー判定シート!$BN10,"")</f>
        <v/>
      </c>
    </row>
    <row r="13" spans="1:21">
      <c r="C13" s="55" t="str">
        <f>IF(AND($D$5&gt;=E13,エラー判定シート!$BQ11="OK"),$C$5,"")</f>
        <v/>
      </c>
      <c r="D13" s="39" t="str">
        <f>IF(エラー判定シート!$BQ11="OK",エラー判定シート!$BJ11,"")</f>
        <v/>
      </c>
      <c r="E13" s="14">
        <v>5</v>
      </c>
      <c r="F13" s="39" t="str">
        <f>IF(エラー判定シート!$BQ11="OK",エラー判定シート!$U11,"")</f>
        <v/>
      </c>
      <c r="G13" s="42" t="str">
        <f>IF(エラー判定シート!$BQ11="OK",エラー判定シート!$W11,"")</f>
        <v/>
      </c>
      <c r="H13" s="42" t="str">
        <f>IF(エラー判定シート!$BQ11="OK",エラー判定シート!$Z11,"")</f>
        <v/>
      </c>
      <c r="I13" s="42" t="str">
        <f>IF(エラー判定シート!$BQ11="OK",エラー判定シート!$AC11,"")</f>
        <v/>
      </c>
      <c r="J13" s="42" t="str">
        <f>IF(エラー判定シート!$BQ11="OK",エラー判定シート!$AF11,"")</f>
        <v/>
      </c>
      <c r="K13" s="42" t="str">
        <f>IF(エラー判定シート!$BQ11="OK",エラー判定シート!$AL11,"")</f>
        <v/>
      </c>
      <c r="L13" s="42" t="str">
        <f>IF(エラー判定シート!$BQ11="OK",エラー判定シート!$AO11,"")</f>
        <v/>
      </c>
      <c r="M13" s="42" t="str">
        <f>IF(エラー判定シート!$BQ11="OK",エラー判定シート!$AS11,"")</f>
        <v/>
      </c>
      <c r="N13" s="42" t="str">
        <f>IF(エラー判定シート!$BQ11="OK",エラー判定シート!$AV11,"")</f>
        <v/>
      </c>
      <c r="O13" s="42" t="str">
        <f>IF(エラー判定シート!$BQ11="OK",エラー判定シート!$AX11,"")</f>
        <v/>
      </c>
      <c r="P13" s="42" t="str">
        <f>IF(エラー判定シート!$BQ11="OK",エラー判定シート!$BA11,"")</f>
        <v/>
      </c>
      <c r="Q13" s="42" t="str">
        <f>IF(エラー判定シート!$BQ11="OK",エラー判定シート!$BC11,"")</f>
        <v/>
      </c>
      <c r="R13" s="42" t="str">
        <f>IF(エラー判定シート!$BQ11="OK",エラー判定シート!$BH11,"")</f>
        <v/>
      </c>
      <c r="S13" s="42" t="str">
        <f>IF(エラー判定シート!$BQ11="OK",エラー判定シート!$BJ11,"")</f>
        <v/>
      </c>
      <c r="T13" s="42" t="str">
        <f>IF(エラー判定シート!$BQ11="OK",エラー判定シート!$BL11,"")</f>
        <v/>
      </c>
      <c r="U13" s="42" t="str">
        <f>IF(エラー判定シート!$BQ11="OK",エラー判定シート!$BN11,"")</f>
        <v/>
      </c>
    </row>
    <row r="14" spans="1:21">
      <c r="C14" s="55" t="str">
        <f>IF(AND($D$5&gt;=E14,エラー判定シート!$BQ12="OK"),$C$5,"")</f>
        <v/>
      </c>
      <c r="D14" s="39" t="str">
        <f>IF(エラー判定シート!$BQ12="OK",エラー判定シート!$BJ12,"")</f>
        <v/>
      </c>
      <c r="E14" s="14">
        <v>6</v>
      </c>
      <c r="F14" s="39" t="str">
        <f>IF(エラー判定シート!$BQ12="OK",エラー判定シート!$U12,"")</f>
        <v/>
      </c>
      <c r="G14" s="42" t="str">
        <f>IF(エラー判定シート!$BQ12="OK",エラー判定シート!$W12,"")</f>
        <v/>
      </c>
      <c r="H14" s="42" t="str">
        <f>IF(エラー判定シート!$BQ12="OK",エラー判定シート!$Z12,"")</f>
        <v/>
      </c>
      <c r="I14" s="42" t="str">
        <f>IF(エラー判定シート!$BQ12="OK",エラー判定シート!$AC12,"")</f>
        <v/>
      </c>
      <c r="J14" s="42" t="str">
        <f>IF(エラー判定シート!$BQ12="OK",エラー判定シート!$AF12,"")</f>
        <v/>
      </c>
      <c r="K14" s="42" t="str">
        <f>IF(エラー判定シート!$BQ12="OK",エラー判定シート!$AL12,"")</f>
        <v/>
      </c>
      <c r="L14" s="42" t="str">
        <f>IF(エラー判定シート!$BQ12="OK",エラー判定シート!$AO12,"")</f>
        <v/>
      </c>
      <c r="M14" s="42" t="str">
        <f>IF(エラー判定シート!$BQ12="OK",エラー判定シート!$AS12,"")</f>
        <v/>
      </c>
      <c r="N14" s="42" t="str">
        <f>IF(エラー判定シート!$BQ12="OK",エラー判定シート!$AV12,"")</f>
        <v/>
      </c>
      <c r="O14" s="42" t="str">
        <f>IF(エラー判定シート!$BQ12="OK",エラー判定シート!$AX12,"")</f>
        <v/>
      </c>
      <c r="P14" s="42" t="str">
        <f>IF(エラー判定シート!$BQ12="OK",エラー判定シート!$BA12,"")</f>
        <v/>
      </c>
      <c r="Q14" s="42" t="str">
        <f>IF(エラー判定シート!$BQ12="OK",エラー判定シート!$BC12,"")</f>
        <v/>
      </c>
      <c r="R14" s="42" t="str">
        <f>IF(エラー判定シート!$BQ12="OK",エラー判定シート!$BH12,"")</f>
        <v/>
      </c>
      <c r="S14" s="42" t="str">
        <f>IF(エラー判定シート!$BQ12="OK",エラー判定シート!$BJ12,"")</f>
        <v/>
      </c>
      <c r="T14" s="42" t="str">
        <f>IF(エラー判定シート!$BQ12="OK",エラー判定シート!$BL12,"")</f>
        <v/>
      </c>
      <c r="U14" s="42" t="str">
        <f>IF(エラー判定シート!$BQ12="OK",エラー判定シート!$BN12,"")</f>
        <v/>
      </c>
    </row>
    <row r="15" spans="1:21">
      <c r="C15" s="55" t="str">
        <f>IF(AND($D$5&gt;=E15,エラー判定シート!$BQ13="OK"),$C$5,"")</f>
        <v/>
      </c>
      <c r="D15" s="39" t="str">
        <f>IF(エラー判定シート!$BQ13="OK",エラー判定シート!$BJ13,"")</f>
        <v/>
      </c>
      <c r="E15" s="14">
        <v>7</v>
      </c>
      <c r="F15" s="39" t="str">
        <f>IF(エラー判定シート!$BQ13="OK",エラー判定シート!$U13,"")</f>
        <v/>
      </c>
      <c r="G15" s="42" t="str">
        <f>IF(エラー判定シート!$BQ13="OK",エラー判定シート!$W13,"")</f>
        <v/>
      </c>
      <c r="H15" s="42" t="str">
        <f>IF(エラー判定シート!$BQ13="OK",エラー判定シート!$Z13,"")</f>
        <v/>
      </c>
      <c r="I15" s="42" t="str">
        <f>IF(エラー判定シート!$BQ13="OK",エラー判定シート!$AC13,"")</f>
        <v/>
      </c>
      <c r="J15" s="42" t="str">
        <f>IF(エラー判定シート!$BQ13="OK",エラー判定シート!$AF13,"")</f>
        <v/>
      </c>
      <c r="K15" s="42" t="str">
        <f>IF(エラー判定シート!$BQ13="OK",エラー判定シート!$AL13,"")</f>
        <v/>
      </c>
      <c r="L15" s="42" t="str">
        <f>IF(エラー判定シート!$BQ13="OK",エラー判定シート!$AO13,"")</f>
        <v/>
      </c>
      <c r="M15" s="42" t="str">
        <f>IF(エラー判定シート!$BQ13="OK",エラー判定シート!$AS13,"")</f>
        <v/>
      </c>
      <c r="N15" s="42" t="str">
        <f>IF(エラー判定シート!$BQ13="OK",エラー判定シート!$AV13,"")</f>
        <v/>
      </c>
      <c r="O15" s="42" t="str">
        <f>IF(エラー判定シート!$BQ13="OK",エラー判定シート!$AX13,"")</f>
        <v/>
      </c>
      <c r="P15" s="42" t="str">
        <f>IF(エラー判定シート!$BQ13="OK",エラー判定シート!$BA13,"")</f>
        <v/>
      </c>
      <c r="Q15" s="42" t="str">
        <f>IF(エラー判定シート!$BQ13="OK",エラー判定シート!$BC13,"")</f>
        <v/>
      </c>
      <c r="R15" s="42" t="str">
        <f>IF(エラー判定シート!$BQ13="OK",エラー判定シート!$BH13,"")</f>
        <v/>
      </c>
      <c r="S15" s="42" t="str">
        <f>IF(エラー判定シート!$BQ13="OK",エラー判定シート!$BJ13,"")</f>
        <v/>
      </c>
      <c r="T15" s="42" t="str">
        <f>IF(エラー判定シート!$BQ13="OK",エラー判定シート!$BL13,"")</f>
        <v/>
      </c>
      <c r="U15" s="42" t="str">
        <f>IF(エラー判定シート!$BQ13="OK",エラー判定シート!$BN13,"")</f>
        <v/>
      </c>
    </row>
    <row r="16" spans="1:21">
      <c r="C16" s="55" t="str">
        <f>IF(AND($D$5&gt;=E16,エラー判定シート!$BQ14="OK"),$C$5,"")</f>
        <v/>
      </c>
      <c r="D16" s="39" t="str">
        <f>IF(エラー判定シート!$BQ14="OK",エラー判定シート!$BJ14,"")</f>
        <v/>
      </c>
      <c r="E16" s="14">
        <v>8</v>
      </c>
      <c r="F16" s="39" t="str">
        <f>IF(エラー判定シート!$BQ14="OK",エラー判定シート!$U14,"")</f>
        <v/>
      </c>
      <c r="G16" s="42" t="str">
        <f>IF(エラー判定シート!$BQ14="OK",エラー判定シート!$W14,"")</f>
        <v/>
      </c>
      <c r="H16" s="42" t="str">
        <f>IF(エラー判定シート!$BQ14="OK",エラー判定シート!$Z14,"")</f>
        <v/>
      </c>
      <c r="I16" s="42" t="str">
        <f>IF(エラー判定シート!$BQ14="OK",エラー判定シート!$AC14,"")</f>
        <v/>
      </c>
      <c r="J16" s="42" t="str">
        <f>IF(エラー判定シート!$BQ14="OK",エラー判定シート!$AF14,"")</f>
        <v/>
      </c>
      <c r="K16" s="42" t="str">
        <f>IF(エラー判定シート!$BQ14="OK",エラー判定シート!$AL14,"")</f>
        <v/>
      </c>
      <c r="L16" s="42" t="str">
        <f>IF(エラー判定シート!$BQ14="OK",エラー判定シート!$AO14,"")</f>
        <v/>
      </c>
      <c r="M16" s="42" t="str">
        <f>IF(エラー判定シート!$BQ14="OK",エラー判定シート!$AS14,"")</f>
        <v/>
      </c>
      <c r="N16" s="42" t="str">
        <f>IF(エラー判定シート!$BQ14="OK",エラー判定シート!$AV14,"")</f>
        <v/>
      </c>
      <c r="O16" s="42" t="str">
        <f>IF(エラー判定シート!$BQ14="OK",エラー判定シート!$AX14,"")</f>
        <v/>
      </c>
      <c r="P16" s="42" t="str">
        <f>IF(エラー判定シート!$BQ14="OK",エラー判定シート!$BA14,"")</f>
        <v/>
      </c>
      <c r="Q16" s="42" t="str">
        <f>IF(エラー判定シート!$BQ14="OK",エラー判定シート!$BC14,"")</f>
        <v/>
      </c>
      <c r="R16" s="42" t="str">
        <f>IF(エラー判定シート!$BQ14="OK",エラー判定シート!$BH14,"")</f>
        <v/>
      </c>
      <c r="S16" s="42" t="str">
        <f>IF(エラー判定シート!$BQ14="OK",エラー判定シート!$BJ14,"")</f>
        <v/>
      </c>
      <c r="T16" s="42" t="str">
        <f>IF(エラー判定シート!$BQ14="OK",エラー判定シート!$BL14,"")</f>
        <v/>
      </c>
      <c r="U16" s="42" t="str">
        <f>IF(エラー判定シート!$BQ14="OK",エラー判定シート!$BN14,"")</f>
        <v/>
      </c>
    </row>
    <row r="17" spans="3:21">
      <c r="C17" s="55" t="str">
        <f>IF(AND($D$5&gt;=E17,エラー判定シート!$BQ15="OK"),$C$5,"")</f>
        <v/>
      </c>
      <c r="D17" s="39" t="str">
        <f>IF(エラー判定シート!$BQ15="OK",エラー判定シート!$BJ15,"")</f>
        <v/>
      </c>
      <c r="E17" s="14">
        <v>9</v>
      </c>
      <c r="F17" s="39" t="str">
        <f>IF(エラー判定シート!$BQ15="OK",エラー判定シート!$U15,"")</f>
        <v/>
      </c>
      <c r="G17" s="42" t="str">
        <f>IF(エラー判定シート!$BQ15="OK",エラー判定シート!$W15,"")</f>
        <v/>
      </c>
      <c r="H17" s="42" t="str">
        <f>IF(エラー判定シート!$BQ15="OK",エラー判定シート!$Z15,"")</f>
        <v/>
      </c>
      <c r="I17" s="42" t="str">
        <f>IF(エラー判定シート!$BQ15="OK",エラー判定シート!$AC15,"")</f>
        <v/>
      </c>
      <c r="J17" s="42" t="str">
        <f>IF(エラー判定シート!$BQ15="OK",エラー判定シート!$AF15,"")</f>
        <v/>
      </c>
      <c r="K17" s="42" t="str">
        <f>IF(エラー判定シート!$BQ15="OK",エラー判定シート!$AL15,"")</f>
        <v/>
      </c>
      <c r="L17" s="42" t="str">
        <f>IF(エラー判定シート!$BQ15="OK",エラー判定シート!$AO15,"")</f>
        <v/>
      </c>
      <c r="M17" s="42" t="str">
        <f>IF(エラー判定シート!$BQ15="OK",エラー判定シート!$AS15,"")</f>
        <v/>
      </c>
      <c r="N17" s="42" t="str">
        <f>IF(エラー判定シート!$BQ15="OK",エラー判定シート!$AV15,"")</f>
        <v/>
      </c>
      <c r="O17" s="42" t="str">
        <f>IF(エラー判定シート!$BQ15="OK",エラー判定シート!$AX15,"")</f>
        <v/>
      </c>
      <c r="P17" s="42" t="str">
        <f>IF(エラー判定シート!$BQ15="OK",エラー判定シート!$BA15,"")</f>
        <v/>
      </c>
      <c r="Q17" s="42" t="str">
        <f>IF(エラー判定シート!$BQ15="OK",エラー判定シート!$BC15,"")</f>
        <v/>
      </c>
      <c r="R17" s="42" t="str">
        <f>IF(エラー判定シート!$BQ15="OK",エラー判定シート!$BH15,"")</f>
        <v/>
      </c>
      <c r="S17" s="42" t="str">
        <f>IF(エラー判定シート!$BQ15="OK",エラー判定シート!$BJ15,"")</f>
        <v/>
      </c>
      <c r="T17" s="42" t="str">
        <f>IF(エラー判定シート!$BQ15="OK",エラー判定シート!$BL15,"")</f>
        <v/>
      </c>
      <c r="U17" s="42" t="str">
        <f>IF(エラー判定シート!$BQ15="OK",エラー判定シート!$BN15,"")</f>
        <v/>
      </c>
    </row>
    <row r="18" spans="3:21">
      <c r="C18" s="55" t="str">
        <f>IF(AND($D$5&gt;=E18,エラー判定シート!$BQ16="OK"),$C$5,"")</f>
        <v/>
      </c>
      <c r="D18" s="39" t="str">
        <f>IF(エラー判定シート!$BQ16="OK",エラー判定シート!$BJ16,"")</f>
        <v/>
      </c>
      <c r="E18" s="14">
        <v>10</v>
      </c>
      <c r="F18" s="39" t="str">
        <f>IF(エラー判定シート!$BQ16="OK",エラー判定シート!$U16,"")</f>
        <v/>
      </c>
      <c r="G18" s="42" t="str">
        <f>IF(エラー判定シート!$BQ16="OK",エラー判定シート!$W16,"")</f>
        <v/>
      </c>
      <c r="H18" s="42" t="str">
        <f>IF(エラー判定シート!$BQ16="OK",エラー判定シート!$Z16,"")</f>
        <v/>
      </c>
      <c r="I18" s="42" t="str">
        <f>IF(エラー判定シート!$BQ16="OK",エラー判定シート!$AC16,"")</f>
        <v/>
      </c>
      <c r="J18" s="42" t="str">
        <f>IF(エラー判定シート!$BQ16="OK",エラー判定シート!$AF16,"")</f>
        <v/>
      </c>
      <c r="K18" s="42" t="str">
        <f>IF(エラー判定シート!$BQ16="OK",エラー判定シート!$AL16,"")</f>
        <v/>
      </c>
      <c r="L18" s="42" t="str">
        <f>IF(エラー判定シート!$BQ16="OK",エラー判定シート!$AO16,"")</f>
        <v/>
      </c>
      <c r="M18" s="42" t="str">
        <f>IF(エラー判定シート!$BQ16="OK",エラー判定シート!$AS16,"")</f>
        <v/>
      </c>
      <c r="N18" s="42" t="str">
        <f>IF(エラー判定シート!$BQ16="OK",エラー判定シート!$AV16,"")</f>
        <v/>
      </c>
      <c r="O18" s="42" t="str">
        <f>IF(エラー判定シート!$BQ16="OK",エラー判定シート!$AX16,"")</f>
        <v/>
      </c>
      <c r="P18" s="42" t="str">
        <f>IF(エラー判定シート!$BQ16="OK",エラー判定シート!$BA16,"")</f>
        <v/>
      </c>
      <c r="Q18" s="42" t="str">
        <f>IF(エラー判定シート!$BQ16="OK",エラー判定シート!$BC16,"")</f>
        <v/>
      </c>
      <c r="R18" s="42" t="str">
        <f>IF(エラー判定シート!$BQ16="OK",エラー判定シート!$BH16,"")</f>
        <v/>
      </c>
      <c r="S18" s="42" t="str">
        <f>IF(エラー判定シート!$BQ16="OK",エラー判定シート!$BJ16,"")</f>
        <v/>
      </c>
      <c r="T18" s="42" t="str">
        <f>IF(エラー判定シート!$BQ16="OK",エラー判定シート!$BL16,"")</f>
        <v/>
      </c>
      <c r="U18" s="42" t="str">
        <f>IF(エラー判定シート!$BQ16="OK",エラー判定シート!$BN16,"")</f>
        <v/>
      </c>
    </row>
    <row r="19" spans="3:21">
      <c r="C19" s="55" t="str">
        <f>IF(AND($D$5&gt;=E19,エラー判定シート!$BQ17="OK"),$C$5,"")</f>
        <v/>
      </c>
      <c r="D19" s="39" t="str">
        <f>IF(エラー判定シート!$BQ17="OK",エラー判定シート!$BJ17,"")</f>
        <v/>
      </c>
      <c r="E19" s="14">
        <v>11</v>
      </c>
      <c r="F19" s="39" t="str">
        <f>IF(エラー判定シート!$BQ17="OK",エラー判定シート!$U17,"")</f>
        <v/>
      </c>
      <c r="G19" s="42" t="str">
        <f>IF(エラー判定シート!$BQ17="OK",エラー判定シート!$W17,"")</f>
        <v/>
      </c>
      <c r="H19" s="42" t="str">
        <f>IF(エラー判定シート!$BQ17="OK",エラー判定シート!$Z17,"")</f>
        <v/>
      </c>
      <c r="I19" s="42" t="str">
        <f>IF(エラー判定シート!$BQ17="OK",エラー判定シート!$AC17,"")</f>
        <v/>
      </c>
      <c r="J19" s="42" t="str">
        <f>IF(エラー判定シート!$BQ17="OK",エラー判定シート!$AF17,"")</f>
        <v/>
      </c>
      <c r="K19" s="42" t="str">
        <f>IF(エラー判定シート!$BQ17="OK",エラー判定シート!$AL17,"")</f>
        <v/>
      </c>
      <c r="L19" s="42" t="str">
        <f>IF(エラー判定シート!$BQ17="OK",エラー判定シート!$AO17,"")</f>
        <v/>
      </c>
      <c r="M19" s="42" t="str">
        <f>IF(エラー判定シート!$BQ17="OK",エラー判定シート!$AS17,"")</f>
        <v/>
      </c>
      <c r="N19" s="42" t="str">
        <f>IF(エラー判定シート!$BQ17="OK",エラー判定シート!$AV17,"")</f>
        <v/>
      </c>
      <c r="O19" s="42" t="str">
        <f>IF(エラー判定シート!$BQ17="OK",エラー判定シート!$AX17,"")</f>
        <v/>
      </c>
      <c r="P19" s="42" t="str">
        <f>IF(エラー判定シート!$BQ17="OK",エラー判定シート!$BA17,"")</f>
        <v/>
      </c>
      <c r="Q19" s="42" t="str">
        <f>IF(エラー判定シート!$BQ17="OK",エラー判定シート!$BC17,"")</f>
        <v/>
      </c>
      <c r="R19" s="42" t="str">
        <f>IF(エラー判定シート!$BQ17="OK",エラー判定シート!$BH17,"")</f>
        <v/>
      </c>
      <c r="S19" s="42" t="str">
        <f>IF(エラー判定シート!$BQ17="OK",エラー判定シート!$BJ17,"")</f>
        <v/>
      </c>
      <c r="T19" s="42" t="str">
        <f>IF(エラー判定シート!$BQ17="OK",エラー判定シート!$BL17,"")</f>
        <v/>
      </c>
      <c r="U19" s="42" t="str">
        <f>IF(エラー判定シート!$BQ17="OK",エラー判定シート!$BN17,"")</f>
        <v/>
      </c>
    </row>
    <row r="20" spans="3:21">
      <c r="C20" s="55" t="str">
        <f>IF(AND($D$5&gt;=E20,エラー判定シート!$BQ18="OK"),$C$5,"")</f>
        <v/>
      </c>
      <c r="D20" s="39" t="str">
        <f>IF(エラー判定シート!$BQ18="OK",エラー判定シート!$BJ18,"")</f>
        <v/>
      </c>
      <c r="E20" s="14">
        <v>12</v>
      </c>
      <c r="F20" s="39" t="str">
        <f>IF(エラー判定シート!$BQ18="OK",エラー判定シート!$U18,"")</f>
        <v/>
      </c>
      <c r="G20" s="42" t="str">
        <f>IF(エラー判定シート!$BQ18="OK",エラー判定シート!$W18,"")</f>
        <v/>
      </c>
      <c r="H20" s="42" t="str">
        <f>IF(エラー判定シート!$BQ18="OK",エラー判定シート!$Z18,"")</f>
        <v/>
      </c>
      <c r="I20" s="42" t="str">
        <f>IF(エラー判定シート!$BQ18="OK",エラー判定シート!$AC18,"")</f>
        <v/>
      </c>
      <c r="J20" s="42" t="str">
        <f>IF(エラー判定シート!$BQ18="OK",エラー判定シート!$AF18,"")</f>
        <v/>
      </c>
      <c r="K20" s="42" t="str">
        <f>IF(エラー判定シート!$BQ18="OK",エラー判定シート!$AL18,"")</f>
        <v/>
      </c>
      <c r="L20" s="42" t="str">
        <f>IF(エラー判定シート!$BQ18="OK",エラー判定シート!$AO18,"")</f>
        <v/>
      </c>
      <c r="M20" s="42" t="str">
        <f>IF(エラー判定シート!$BQ18="OK",エラー判定シート!$AS18,"")</f>
        <v/>
      </c>
      <c r="N20" s="42" t="str">
        <f>IF(エラー判定シート!$BQ18="OK",エラー判定シート!$AV18,"")</f>
        <v/>
      </c>
      <c r="O20" s="42" t="str">
        <f>IF(エラー判定シート!$BQ18="OK",エラー判定シート!$AX18,"")</f>
        <v/>
      </c>
      <c r="P20" s="42" t="str">
        <f>IF(エラー判定シート!$BQ18="OK",エラー判定シート!$BA18,"")</f>
        <v/>
      </c>
      <c r="Q20" s="42" t="str">
        <f>IF(エラー判定シート!$BQ18="OK",エラー判定シート!$BC18,"")</f>
        <v/>
      </c>
      <c r="R20" s="42" t="str">
        <f>IF(エラー判定シート!$BQ18="OK",エラー判定シート!$BH18,"")</f>
        <v/>
      </c>
      <c r="S20" s="42" t="str">
        <f>IF(エラー判定シート!$BQ18="OK",エラー判定シート!$BJ18,"")</f>
        <v/>
      </c>
      <c r="T20" s="42" t="str">
        <f>IF(エラー判定シート!$BQ18="OK",エラー判定シート!$BL18,"")</f>
        <v/>
      </c>
      <c r="U20" s="42" t="str">
        <f>IF(エラー判定シート!$BQ18="OK",エラー判定シート!$BN18,"")</f>
        <v/>
      </c>
    </row>
    <row r="21" spans="3:21">
      <c r="C21" s="55" t="str">
        <f>IF(AND($D$5&gt;=E21,エラー判定シート!$BQ19="OK"),$C$5,"")</f>
        <v/>
      </c>
      <c r="D21" s="39" t="str">
        <f>IF(エラー判定シート!$BQ19="OK",エラー判定シート!$BJ19,"")</f>
        <v/>
      </c>
      <c r="E21" s="14">
        <v>13</v>
      </c>
      <c r="F21" s="39" t="str">
        <f>IF(エラー判定シート!$BQ19="OK",エラー判定シート!$U19,"")</f>
        <v/>
      </c>
      <c r="G21" s="42" t="str">
        <f>IF(エラー判定シート!$BQ19="OK",エラー判定シート!$W19,"")</f>
        <v/>
      </c>
      <c r="H21" s="42" t="str">
        <f>IF(エラー判定シート!$BQ19="OK",エラー判定シート!$Z19,"")</f>
        <v/>
      </c>
      <c r="I21" s="42" t="str">
        <f>IF(エラー判定シート!$BQ19="OK",エラー判定シート!$AC19,"")</f>
        <v/>
      </c>
      <c r="J21" s="42" t="str">
        <f>IF(エラー判定シート!$BQ19="OK",エラー判定シート!$AF19,"")</f>
        <v/>
      </c>
      <c r="K21" s="42" t="str">
        <f>IF(エラー判定シート!$BQ19="OK",エラー判定シート!$AL19,"")</f>
        <v/>
      </c>
      <c r="L21" s="42" t="str">
        <f>IF(エラー判定シート!$BQ19="OK",エラー判定シート!$AO19,"")</f>
        <v/>
      </c>
      <c r="M21" s="42" t="str">
        <f>IF(エラー判定シート!$BQ19="OK",エラー判定シート!$AS19,"")</f>
        <v/>
      </c>
      <c r="N21" s="42" t="str">
        <f>IF(エラー判定シート!$BQ19="OK",エラー判定シート!$AV19,"")</f>
        <v/>
      </c>
      <c r="O21" s="42" t="str">
        <f>IF(エラー判定シート!$BQ19="OK",エラー判定シート!$AX19,"")</f>
        <v/>
      </c>
      <c r="P21" s="42" t="str">
        <f>IF(エラー判定シート!$BQ19="OK",エラー判定シート!$BA19,"")</f>
        <v/>
      </c>
      <c r="Q21" s="42" t="str">
        <f>IF(エラー判定シート!$BQ19="OK",エラー判定シート!$BC19,"")</f>
        <v/>
      </c>
      <c r="R21" s="42" t="str">
        <f>IF(エラー判定シート!$BQ19="OK",エラー判定シート!$BH19,"")</f>
        <v/>
      </c>
      <c r="S21" s="42" t="str">
        <f>IF(エラー判定シート!$BQ19="OK",エラー判定シート!$BJ19,"")</f>
        <v/>
      </c>
      <c r="T21" s="42" t="str">
        <f>IF(エラー判定シート!$BQ19="OK",エラー判定シート!$BL19,"")</f>
        <v/>
      </c>
      <c r="U21" s="42" t="str">
        <f>IF(エラー判定シート!$BQ19="OK",エラー判定シート!$BN19,"")</f>
        <v/>
      </c>
    </row>
    <row r="22" spans="3:21">
      <c r="C22" s="55" t="str">
        <f>IF(AND($D$5&gt;=E22,エラー判定シート!$BQ20="OK"),$C$5,"")</f>
        <v/>
      </c>
      <c r="D22" s="39" t="str">
        <f>IF(エラー判定シート!$BQ20="OK",エラー判定シート!$BJ20,"")</f>
        <v/>
      </c>
      <c r="E22" s="14">
        <v>14</v>
      </c>
      <c r="F22" s="39" t="str">
        <f>IF(エラー判定シート!$BQ20="OK",エラー判定シート!$U20,"")</f>
        <v/>
      </c>
      <c r="G22" s="42" t="str">
        <f>IF(エラー判定シート!$BQ20="OK",エラー判定シート!$W20,"")</f>
        <v/>
      </c>
      <c r="H22" s="42" t="str">
        <f>IF(エラー判定シート!$BQ20="OK",エラー判定シート!$Z20,"")</f>
        <v/>
      </c>
      <c r="I22" s="42" t="str">
        <f>IF(エラー判定シート!$BQ20="OK",エラー判定シート!$AC20,"")</f>
        <v/>
      </c>
      <c r="J22" s="42" t="str">
        <f>IF(エラー判定シート!$BQ20="OK",エラー判定シート!$AF20,"")</f>
        <v/>
      </c>
      <c r="K22" s="42" t="str">
        <f>IF(エラー判定シート!$BQ20="OK",エラー判定シート!$AL20,"")</f>
        <v/>
      </c>
      <c r="L22" s="42" t="str">
        <f>IF(エラー判定シート!$BQ20="OK",エラー判定シート!$AO20,"")</f>
        <v/>
      </c>
      <c r="M22" s="42" t="str">
        <f>IF(エラー判定シート!$BQ20="OK",エラー判定シート!$AS20,"")</f>
        <v/>
      </c>
      <c r="N22" s="42" t="str">
        <f>IF(エラー判定シート!$BQ20="OK",エラー判定シート!$AV20,"")</f>
        <v/>
      </c>
      <c r="O22" s="42" t="str">
        <f>IF(エラー判定シート!$BQ20="OK",エラー判定シート!$AX20,"")</f>
        <v/>
      </c>
      <c r="P22" s="42" t="str">
        <f>IF(エラー判定シート!$BQ20="OK",エラー判定シート!$BA20,"")</f>
        <v/>
      </c>
      <c r="Q22" s="42" t="str">
        <f>IF(エラー判定シート!$BQ20="OK",エラー判定シート!$BC20,"")</f>
        <v/>
      </c>
      <c r="R22" s="42" t="str">
        <f>IF(エラー判定シート!$BQ20="OK",エラー判定シート!$BH20,"")</f>
        <v/>
      </c>
      <c r="S22" s="42" t="str">
        <f>IF(エラー判定シート!$BQ20="OK",エラー判定シート!$BJ20,"")</f>
        <v/>
      </c>
      <c r="T22" s="42" t="str">
        <f>IF(エラー判定シート!$BQ20="OK",エラー判定シート!$BL20,"")</f>
        <v/>
      </c>
      <c r="U22" s="42" t="str">
        <f>IF(エラー判定シート!$BQ20="OK",エラー判定シート!$BN20,"")</f>
        <v/>
      </c>
    </row>
    <row r="23" spans="3:21">
      <c r="C23" s="55" t="str">
        <f>IF(AND($D$5&gt;=E23,エラー判定シート!$BQ21="OK"),$C$5,"")</f>
        <v/>
      </c>
      <c r="D23" s="39" t="str">
        <f>IF(エラー判定シート!$BQ21="OK",エラー判定シート!$BJ21,"")</f>
        <v/>
      </c>
      <c r="E23" s="14">
        <v>15</v>
      </c>
      <c r="F23" s="39" t="str">
        <f>IF(エラー判定シート!$BQ21="OK",エラー判定シート!$U21,"")</f>
        <v/>
      </c>
      <c r="G23" s="42" t="str">
        <f>IF(エラー判定シート!$BQ21="OK",エラー判定シート!$W21,"")</f>
        <v/>
      </c>
      <c r="H23" s="42" t="str">
        <f>IF(エラー判定シート!$BQ21="OK",エラー判定シート!$Z21,"")</f>
        <v/>
      </c>
      <c r="I23" s="42" t="str">
        <f>IF(エラー判定シート!$BQ21="OK",エラー判定シート!$AC21,"")</f>
        <v/>
      </c>
      <c r="J23" s="42" t="str">
        <f>IF(エラー判定シート!$BQ21="OK",エラー判定シート!$AF21,"")</f>
        <v/>
      </c>
      <c r="K23" s="42" t="str">
        <f>IF(エラー判定シート!$BQ21="OK",エラー判定シート!$AL21,"")</f>
        <v/>
      </c>
      <c r="L23" s="42" t="str">
        <f>IF(エラー判定シート!$BQ21="OK",エラー判定シート!$AO21,"")</f>
        <v/>
      </c>
      <c r="M23" s="42" t="str">
        <f>IF(エラー判定シート!$BQ21="OK",エラー判定シート!$AS21,"")</f>
        <v/>
      </c>
      <c r="N23" s="42" t="str">
        <f>IF(エラー判定シート!$BQ21="OK",エラー判定シート!$AV21,"")</f>
        <v/>
      </c>
      <c r="O23" s="42" t="str">
        <f>IF(エラー判定シート!$BQ21="OK",エラー判定シート!$AX21,"")</f>
        <v/>
      </c>
      <c r="P23" s="42" t="str">
        <f>IF(エラー判定シート!$BQ21="OK",エラー判定シート!$BA21,"")</f>
        <v/>
      </c>
      <c r="Q23" s="42" t="str">
        <f>IF(エラー判定シート!$BQ21="OK",エラー判定シート!$BC21,"")</f>
        <v/>
      </c>
      <c r="R23" s="42" t="str">
        <f>IF(エラー判定シート!$BQ21="OK",エラー判定シート!$BH21,"")</f>
        <v/>
      </c>
      <c r="S23" s="42" t="str">
        <f>IF(エラー判定シート!$BQ21="OK",エラー判定シート!$BJ21,"")</f>
        <v/>
      </c>
      <c r="T23" s="42" t="str">
        <f>IF(エラー判定シート!$BQ21="OK",エラー判定シート!$BL21,"")</f>
        <v/>
      </c>
      <c r="U23" s="42" t="str">
        <f>IF(エラー判定シート!$BQ21="OK",エラー判定シート!$BN21,"")</f>
        <v/>
      </c>
    </row>
    <row r="24" spans="3:21">
      <c r="C24" s="55" t="str">
        <f>IF(AND($D$5&gt;=E24,エラー判定シート!$BQ22="OK"),$C$5,"")</f>
        <v/>
      </c>
      <c r="D24" s="39" t="str">
        <f>IF(エラー判定シート!$BQ22="OK",エラー判定シート!$BJ22,"")</f>
        <v/>
      </c>
      <c r="E24" s="14">
        <v>16</v>
      </c>
      <c r="F24" s="39" t="str">
        <f>IF(エラー判定シート!$BQ22="OK",エラー判定シート!$U22,"")</f>
        <v/>
      </c>
      <c r="G24" s="42" t="str">
        <f>IF(エラー判定シート!$BQ22="OK",エラー判定シート!$W22,"")</f>
        <v/>
      </c>
      <c r="H24" s="42" t="str">
        <f>IF(エラー判定シート!$BQ22="OK",エラー判定シート!$Z22,"")</f>
        <v/>
      </c>
      <c r="I24" s="42" t="str">
        <f>IF(エラー判定シート!$BQ22="OK",エラー判定シート!$AC22,"")</f>
        <v/>
      </c>
      <c r="J24" s="42" t="str">
        <f>IF(エラー判定シート!$BQ22="OK",エラー判定シート!$AF22,"")</f>
        <v/>
      </c>
      <c r="K24" s="42" t="str">
        <f>IF(エラー判定シート!$BQ22="OK",エラー判定シート!$AL22,"")</f>
        <v/>
      </c>
      <c r="L24" s="42" t="str">
        <f>IF(エラー判定シート!$BQ22="OK",エラー判定シート!$AO22,"")</f>
        <v/>
      </c>
      <c r="M24" s="42" t="str">
        <f>IF(エラー判定シート!$BQ22="OK",エラー判定シート!$AS22,"")</f>
        <v/>
      </c>
      <c r="N24" s="42" t="str">
        <f>IF(エラー判定シート!$BQ22="OK",エラー判定シート!$AV22,"")</f>
        <v/>
      </c>
      <c r="O24" s="42" t="str">
        <f>IF(エラー判定シート!$BQ22="OK",エラー判定シート!$AX22,"")</f>
        <v/>
      </c>
      <c r="P24" s="42" t="str">
        <f>IF(エラー判定シート!$BQ22="OK",エラー判定シート!$BA22,"")</f>
        <v/>
      </c>
      <c r="Q24" s="42" t="str">
        <f>IF(エラー判定シート!$BQ22="OK",エラー判定シート!$BC22,"")</f>
        <v/>
      </c>
      <c r="R24" s="42" t="str">
        <f>IF(エラー判定シート!$BQ22="OK",エラー判定シート!$BH22,"")</f>
        <v/>
      </c>
      <c r="S24" s="42" t="str">
        <f>IF(エラー判定シート!$BQ22="OK",エラー判定シート!$BJ22,"")</f>
        <v/>
      </c>
      <c r="T24" s="42" t="str">
        <f>IF(エラー判定シート!$BQ22="OK",エラー判定シート!$BL22,"")</f>
        <v/>
      </c>
      <c r="U24" s="42" t="str">
        <f>IF(エラー判定シート!$BQ22="OK",エラー判定シート!$BN22,"")</f>
        <v/>
      </c>
    </row>
    <row r="25" spans="3:21">
      <c r="C25" s="55" t="str">
        <f>IF(AND($D$5&gt;=E25,エラー判定シート!$BQ23="OK"),$C$5,"")</f>
        <v/>
      </c>
      <c r="D25" s="39" t="str">
        <f>IF(エラー判定シート!$BQ23="OK",エラー判定シート!$BJ23,"")</f>
        <v/>
      </c>
      <c r="E25" s="14">
        <v>17</v>
      </c>
      <c r="F25" s="39" t="str">
        <f>IF(エラー判定シート!$BQ23="OK",エラー判定シート!$U23,"")</f>
        <v/>
      </c>
      <c r="G25" s="42" t="str">
        <f>IF(エラー判定シート!$BQ23="OK",エラー判定シート!$W23,"")</f>
        <v/>
      </c>
      <c r="H25" s="42" t="str">
        <f>IF(エラー判定シート!$BQ23="OK",エラー判定シート!$Z23,"")</f>
        <v/>
      </c>
      <c r="I25" s="42" t="str">
        <f>IF(エラー判定シート!$BQ23="OK",エラー判定シート!$AC23,"")</f>
        <v/>
      </c>
      <c r="J25" s="42" t="str">
        <f>IF(エラー判定シート!$BQ23="OK",エラー判定シート!$AF23,"")</f>
        <v/>
      </c>
      <c r="K25" s="42" t="str">
        <f>IF(エラー判定シート!$BQ23="OK",エラー判定シート!$AL23,"")</f>
        <v/>
      </c>
      <c r="L25" s="42" t="str">
        <f>IF(エラー判定シート!$BQ23="OK",エラー判定シート!$AO23,"")</f>
        <v/>
      </c>
      <c r="M25" s="42" t="str">
        <f>IF(エラー判定シート!$BQ23="OK",エラー判定シート!$AS23,"")</f>
        <v/>
      </c>
      <c r="N25" s="42" t="str">
        <f>IF(エラー判定シート!$BQ23="OK",エラー判定シート!$AV23,"")</f>
        <v/>
      </c>
      <c r="O25" s="42" t="str">
        <f>IF(エラー判定シート!$BQ23="OK",エラー判定シート!$AX23,"")</f>
        <v/>
      </c>
      <c r="P25" s="42" t="str">
        <f>IF(エラー判定シート!$BQ23="OK",エラー判定シート!$BA23,"")</f>
        <v/>
      </c>
      <c r="Q25" s="42" t="str">
        <f>IF(エラー判定シート!$BQ23="OK",エラー判定シート!$BC23,"")</f>
        <v/>
      </c>
      <c r="R25" s="42" t="str">
        <f>IF(エラー判定シート!$BQ23="OK",エラー判定シート!$BH23,"")</f>
        <v/>
      </c>
      <c r="S25" s="42" t="str">
        <f>IF(エラー判定シート!$BQ23="OK",エラー判定シート!$BJ23,"")</f>
        <v/>
      </c>
      <c r="T25" s="42" t="str">
        <f>IF(エラー判定シート!$BQ23="OK",エラー判定シート!$BL23,"")</f>
        <v/>
      </c>
      <c r="U25" s="42" t="str">
        <f>IF(エラー判定シート!$BQ23="OK",エラー判定シート!$BN23,"")</f>
        <v/>
      </c>
    </row>
    <row r="26" spans="3:21">
      <c r="C26" s="55" t="str">
        <f>IF(AND($D$5&gt;=E26,エラー判定シート!$BQ24="OK"),$C$5,"")</f>
        <v/>
      </c>
      <c r="D26" s="39" t="str">
        <f>IF(エラー判定シート!$BQ24="OK",エラー判定シート!$BJ24,"")</f>
        <v/>
      </c>
      <c r="E26" s="14">
        <v>18</v>
      </c>
      <c r="F26" s="39" t="str">
        <f>IF(エラー判定シート!$BQ24="OK",エラー判定シート!$U24,"")</f>
        <v/>
      </c>
      <c r="G26" s="42" t="str">
        <f>IF(エラー判定シート!$BQ24="OK",エラー判定シート!$W24,"")</f>
        <v/>
      </c>
      <c r="H26" s="42" t="str">
        <f>IF(エラー判定シート!$BQ24="OK",エラー判定シート!$Z24,"")</f>
        <v/>
      </c>
      <c r="I26" s="42" t="str">
        <f>IF(エラー判定シート!$BQ24="OK",エラー判定シート!$AC24,"")</f>
        <v/>
      </c>
      <c r="J26" s="42" t="str">
        <f>IF(エラー判定シート!$BQ24="OK",エラー判定シート!$AF24,"")</f>
        <v/>
      </c>
      <c r="K26" s="42" t="str">
        <f>IF(エラー判定シート!$BQ24="OK",エラー判定シート!$AL24,"")</f>
        <v/>
      </c>
      <c r="L26" s="42" t="str">
        <f>IF(エラー判定シート!$BQ24="OK",エラー判定シート!$AO24,"")</f>
        <v/>
      </c>
      <c r="M26" s="42" t="str">
        <f>IF(エラー判定シート!$BQ24="OK",エラー判定シート!$AS24,"")</f>
        <v/>
      </c>
      <c r="N26" s="42" t="str">
        <f>IF(エラー判定シート!$BQ24="OK",エラー判定シート!$AV24,"")</f>
        <v/>
      </c>
      <c r="O26" s="42" t="str">
        <f>IF(エラー判定シート!$BQ24="OK",エラー判定シート!$AX24,"")</f>
        <v/>
      </c>
      <c r="P26" s="42" t="str">
        <f>IF(エラー判定シート!$BQ24="OK",エラー判定シート!$BA24,"")</f>
        <v/>
      </c>
      <c r="Q26" s="42" t="str">
        <f>IF(エラー判定シート!$BQ24="OK",エラー判定シート!$BC24,"")</f>
        <v/>
      </c>
      <c r="R26" s="42" t="str">
        <f>IF(エラー判定シート!$BQ24="OK",エラー判定シート!$BH24,"")</f>
        <v/>
      </c>
      <c r="S26" s="42" t="str">
        <f>IF(エラー判定シート!$BQ24="OK",エラー判定シート!$BJ24,"")</f>
        <v/>
      </c>
      <c r="T26" s="42" t="str">
        <f>IF(エラー判定シート!$BQ24="OK",エラー判定シート!$BL24,"")</f>
        <v/>
      </c>
      <c r="U26" s="42" t="str">
        <f>IF(エラー判定シート!$BQ24="OK",エラー判定シート!$BN24,"")</f>
        <v/>
      </c>
    </row>
    <row r="27" spans="3:21">
      <c r="C27" s="55" t="str">
        <f>IF(AND($D$5&gt;=E27,エラー判定シート!$BQ25="OK"),$C$5,"")</f>
        <v/>
      </c>
      <c r="D27" s="39" t="str">
        <f>IF(エラー判定シート!$BQ25="OK",エラー判定シート!$BJ25,"")</f>
        <v/>
      </c>
      <c r="E27" s="14">
        <v>19</v>
      </c>
      <c r="F27" s="39" t="str">
        <f>IF(エラー判定シート!$BQ25="OK",エラー判定シート!$U25,"")</f>
        <v/>
      </c>
      <c r="G27" s="42" t="str">
        <f>IF(エラー判定シート!$BQ25="OK",エラー判定シート!$W25,"")</f>
        <v/>
      </c>
      <c r="H27" s="42" t="str">
        <f>IF(エラー判定シート!$BQ25="OK",エラー判定シート!$Z25,"")</f>
        <v/>
      </c>
      <c r="I27" s="42" t="str">
        <f>IF(エラー判定シート!$BQ25="OK",エラー判定シート!$AC25,"")</f>
        <v/>
      </c>
      <c r="J27" s="42" t="str">
        <f>IF(エラー判定シート!$BQ25="OK",エラー判定シート!$AF25,"")</f>
        <v/>
      </c>
      <c r="K27" s="42" t="str">
        <f>IF(エラー判定シート!$BQ25="OK",エラー判定シート!$AL25,"")</f>
        <v/>
      </c>
      <c r="L27" s="42" t="str">
        <f>IF(エラー判定シート!$BQ25="OK",エラー判定シート!$AO25,"")</f>
        <v/>
      </c>
      <c r="M27" s="42" t="str">
        <f>IF(エラー判定シート!$BQ25="OK",エラー判定シート!$AS25,"")</f>
        <v/>
      </c>
      <c r="N27" s="42" t="str">
        <f>IF(エラー判定シート!$BQ25="OK",エラー判定シート!$AV25,"")</f>
        <v/>
      </c>
      <c r="O27" s="42" t="str">
        <f>IF(エラー判定シート!$BQ25="OK",エラー判定シート!$AX25,"")</f>
        <v/>
      </c>
      <c r="P27" s="42" t="str">
        <f>IF(エラー判定シート!$BQ25="OK",エラー判定シート!$BA25,"")</f>
        <v/>
      </c>
      <c r="Q27" s="42" t="str">
        <f>IF(エラー判定シート!$BQ25="OK",エラー判定シート!$BC25,"")</f>
        <v/>
      </c>
      <c r="R27" s="42" t="str">
        <f>IF(エラー判定シート!$BQ25="OK",エラー判定シート!$BH25,"")</f>
        <v/>
      </c>
      <c r="S27" s="42" t="str">
        <f>IF(エラー判定シート!$BQ25="OK",エラー判定シート!$BJ25,"")</f>
        <v/>
      </c>
      <c r="T27" s="42" t="str">
        <f>IF(エラー判定シート!$BQ25="OK",エラー判定シート!$BL25,"")</f>
        <v/>
      </c>
      <c r="U27" s="42" t="str">
        <f>IF(エラー判定シート!$BQ25="OK",エラー判定シート!$BN25,"")</f>
        <v/>
      </c>
    </row>
    <row r="28" spans="3:21">
      <c r="C28" s="55" t="str">
        <f>IF(AND($D$5&gt;=E28,エラー判定シート!$BQ26="OK"),$C$5,"")</f>
        <v/>
      </c>
      <c r="D28" s="39" t="str">
        <f>IF(エラー判定シート!$BQ26="OK",エラー判定シート!$BJ26,"")</f>
        <v/>
      </c>
      <c r="E28" s="14">
        <v>20</v>
      </c>
      <c r="F28" s="39" t="str">
        <f>IF(エラー判定シート!$BQ26="OK",エラー判定シート!$U26,"")</f>
        <v/>
      </c>
      <c r="G28" s="42" t="str">
        <f>IF(エラー判定シート!$BQ26="OK",エラー判定シート!$W26,"")</f>
        <v/>
      </c>
      <c r="H28" s="42" t="str">
        <f>IF(エラー判定シート!$BQ26="OK",エラー判定シート!$Z26,"")</f>
        <v/>
      </c>
      <c r="I28" s="42" t="str">
        <f>IF(エラー判定シート!$BQ26="OK",エラー判定シート!$AC26,"")</f>
        <v/>
      </c>
      <c r="J28" s="42" t="str">
        <f>IF(エラー判定シート!$BQ26="OK",エラー判定シート!$AF26,"")</f>
        <v/>
      </c>
      <c r="K28" s="42" t="str">
        <f>IF(エラー判定シート!$BQ26="OK",エラー判定シート!$AL26,"")</f>
        <v/>
      </c>
      <c r="L28" s="42" t="str">
        <f>IF(エラー判定シート!$BQ26="OK",エラー判定シート!$AO26,"")</f>
        <v/>
      </c>
      <c r="M28" s="42" t="str">
        <f>IF(エラー判定シート!$BQ26="OK",エラー判定シート!$AS26,"")</f>
        <v/>
      </c>
      <c r="N28" s="42" t="str">
        <f>IF(エラー判定シート!$BQ26="OK",エラー判定シート!$AV26,"")</f>
        <v/>
      </c>
      <c r="O28" s="42" t="str">
        <f>IF(エラー判定シート!$BQ26="OK",エラー判定シート!$AX26,"")</f>
        <v/>
      </c>
      <c r="P28" s="42" t="str">
        <f>IF(エラー判定シート!$BQ26="OK",エラー判定シート!$BA26,"")</f>
        <v/>
      </c>
      <c r="Q28" s="42" t="str">
        <f>IF(エラー判定シート!$BQ26="OK",エラー判定シート!$BC26,"")</f>
        <v/>
      </c>
      <c r="R28" s="42" t="str">
        <f>IF(エラー判定シート!$BQ26="OK",エラー判定シート!$BH26,"")</f>
        <v/>
      </c>
      <c r="S28" s="42" t="str">
        <f>IF(エラー判定シート!$BQ26="OK",エラー判定シート!$BJ26,"")</f>
        <v/>
      </c>
      <c r="T28" s="42" t="str">
        <f>IF(エラー判定シート!$BQ26="OK",エラー判定シート!$BL26,"")</f>
        <v/>
      </c>
      <c r="U28" s="42" t="str">
        <f>IF(エラー判定シート!$BQ26="OK",エラー判定シート!$BN26,"")</f>
        <v/>
      </c>
    </row>
    <row r="29" spans="3:21">
      <c r="C29" s="55" t="str">
        <f>IF(AND($D$5&gt;=E29,エラー判定シート!$BQ27="OK"),$C$5,"")</f>
        <v/>
      </c>
      <c r="D29" s="39" t="str">
        <f>IF(エラー判定シート!$BQ27="OK",エラー判定シート!$BJ27,"")</f>
        <v/>
      </c>
      <c r="E29" s="14">
        <v>21</v>
      </c>
      <c r="F29" s="39" t="str">
        <f>IF(エラー判定シート!$BQ27="OK",エラー判定シート!$U27,"")</f>
        <v/>
      </c>
      <c r="G29" s="42" t="str">
        <f>IF(エラー判定シート!$BQ27="OK",エラー判定シート!$W27,"")</f>
        <v/>
      </c>
      <c r="H29" s="42" t="str">
        <f>IF(エラー判定シート!$BQ27="OK",エラー判定シート!$Z27,"")</f>
        <v/>
      </c>
      <c r="I29" s="42" t="str">
        <f>IF(エラー判定シート!$BQ27="OK",エラー判定シート!$AC27,"")</f>
        <v/>
      </c>
      <c r="J29" s="42" t="str">
        <f>IF(エラー判定シート!$BQ27="OK",エラー判定シート!$AF27,"")</f>
        <v/>
      </c>
      <c r="K29" s="42" t="str">
        <f>IF(エラー判定シート!$BQ27="OK",エラー判定シート!$AL27,"")</f>
        <v/>
      </c>
      <c r="L29" s="42" t="str">
        <f>IF(エラー判定シート!$BQ27="OK",エラー判定シート!$AO27,"")</f>
        <v/>
      </c>
      <c r="M29" s="42" t="str">
        <f>IF(エラー判定シート!$BQ27="OK",エラー判定シート!$AS27,"")</f>
        <v/>
      </c>
      <c r="N29" s="42" t="str">
        <f>IF(エラー判定シート!$BQ27="OK",エラー判定シート!$AV27,"")</f>
        <v/>
      </c>
      <c r="O29" s="42" t="str">
        <f>IF(エラー判定シート!$BQ27="OK",エラー判定シート!$AX27,"")</f>
        <v/>
      </c>
      <c r="P29" s="42" t="str">
        <f>IF(エラー判定シート!$BQ27="OK",エラー判定シート!$BA27,"")</f>
        <v/>
      </c>
      <c r="Q29" s="42" t="str">
        <f>IF(エラー判定シート!$BQ27="OK",エラー判定シート!$BC27,"")</f>
        <v/>
      </c>
      <c r="R29" s="42" t="str">
        <f>IF(エラー判定シート!$BQ27="OK",エラー判定シート!$BH27,"")</f>
        <v/>
      </c>
      <c r="S29" s="42" t="str">
        <f>IF(エラー判定シート!$BQ27="OK",エラー判定シート!$BJ27,"")</f>
        <v/>
      </c>
      <c r="T29" s="42" t="str">
        <f>IF(エラー判定シート!$BQ27="OK",エラー判定シート!$BL27,"")</f>
        <v/>
      </c>
      <c r="U29" s="42" t="str">
        <f>IF(エラー判定シート!$BQ27="OK",エラー判定シート!$BN27,"")</f>
        <v/>
      </c>
    </row>
    <row r="30" spans="3:21">
      <c r="C30" s="55" t="str">
        <f>IF(AND($D$5&gt;=E30,エラー判定シート!$BQ28="OK"),$C$5,"")</f>
        <v/>
      </c>
      <c r="D30" s="39" t="str">
        <f>IF(エラー判定シート!$BQ28="OK",エラー判定シート!$BJ28,"")</f>
        <v/>
      </c>
      <c r="E30" s="14">
        <v>22</v>
      </c>
      <c r="F30" s="39" t="str">
        <f>IF(エラー判定シート!$BQ28="OK",エラー判定シート!$U28,"")</f>
        <v/>
      </c>
      <c r="G30" s="42" t="str">
        <f>IF(エラー判定シート!$BQ28="OK",エラー判定シート!$W28,"")</f>
        <v/>
      </c>
      <c r="H30" s="42" t="str">
        <f>IF(エラー判定シート!$BQ28="OK",エラー判定シート!$Z28,"")</f>
        <v/>
      </c>
      <c r="I30" s="42" t="str">
        <f>IF(エラー判定シート!$BQ28="OK",エラー判定シート!$AC28,"")</f>
        <v/>
      </c>
      <c r="J30" s="42" t="str">
        <f>IF(エラー判定シート!$BQ28="OK",エラー判定シート!$AF28,"")</f>
        <v/>
      </c>
      <c r="K30" s="42" t="str">
        <f>IF(エラー判定シート!$BQ28="OK",エラー判定シート!$AL28,"")</f>
        <v/>
      </c>
      <c r="L30" s="42" t="str">
        <f>IF(エラー判定シート!$BQ28="OK",エラー判定シート!$AO28,"")</f>
        <v/>
      </c>
      <c r="M30" s="42" t="str">
        <f>IF(エラー判定シート!$BQ28="OK",エラー判定シート!$AS28,"")</f>
        <v/>
      </c>
      <c r="N30" s="42" t="str">
        <f>IF(エラー判定シート!$BQ28="OK",エラー判定シート!$AV28,"")</f>
        <v/>
      </c>
      <c r="O30" s="42" t="str">
        <f>IF(エラー判定シート!$BQ28="OK",エラー判定シート!$AX28,"")</f>
        <v/>
      </c>
      <c r="P30" s="42" t="str">
        <f>IF(エラー判定シート!$BQ28="OK",エラー判定シート!$BA28,"")</f>
        <v/>
      </c>
      <c r="Q30" s="42" t="str">
        <f>IF(エラー判定シート!$BQ28="OK",エラー判定シート!$BC28,"")</f>
        <v/>
      </c>
      <c r="R30" s="42" t="str">
        <f>IF(エラー判定シート!$BQ28="OK",エラー判定シート!$BH28,"")</f>
        <v/>
      </c>
      <c r="S30" s="42" t="str">
        <f>IF(エラー判定シート!$BQ28="OK",エラー判定シート!$BJ28,"")</f>
        <v/>
      </c>
      <c r="T30" s="42" t="str">
        <f>IF(エラー判定シート!$BQ28="OK",エラー判定シート!$BL28,"")</f>
        <v/>
      </c>
      <c r="U30" s="42" t="str">
        <f>IF(エラー判定シート!$BQ28="OK",エラー判定シート!$BN28,"")</f>
        <v/>
      </c>
    </row>
    <row r="31" spans="3:21">
      <c r="C31" s="55" t="str">
        <f>IF(AND($D$5&gt;=E31,エラー判定シート!$BQ29="OK"),$C$5,"")</f>
        <v/>
      </c>
      <c r="D31" s="39" t="str">
        <f>IF(エラー判定シート!$BQ29="OK",エラー判定シート!$BJ29,"")</f>
        <v/>
      </c>
      <c r="E31" s="14">
        <v>23</v>
      </c>
      <c r="F31" s="39" t="str">
        <f>IF(エラー判定シート!$BQ29="OK",エラー判定シート!$U29,"")</f>
        <v/>
      </c>
      <c r="G31" s="42" t="str">
        <f>IF(エラー判定シート!$BQ29="OK",エラー判定シート!$W29,"")</f>
        <v/>
      </c>
      <c r="H31" s="42" t="str">
        <f>IF(エラー判定シート!$BQ29="OK",エラー判定シート!$Z29,"")</f>
        <v/>
      </c>
      <c r="I31" s="42" t="str">
        <f>IF(エラー判定シート!$BQ29="OK",エラー判定シート!$AC29,"")</f>
        <v/>
      </c>
      <c r="J31" s="42" t="str">
        <f>IF(エラー判定シート!$BQ29="OK",エラー判定シート!$AF29,"")</f>
        <v/>
      </c>
      <c r="K31" s="42" t="str">
        <f>IF(エラー判定シート!$BQ29="OK",エラー判定シート!$AL29,"")</f>
        <v/>
      </c>
      <c r="L31" s="42" t="str">
        <f>IF(エラー判定シート!$BQ29="OK",エラー判定シート!$AO29,"")</f>
        <v/>
      </c>
      <c r="M31" s="42" t="str">
        <f>IF(エラー判定シート!$BQ29="OK",エラー判定シート!$AS29,"")</f>
        <v/>
      </c>
      <c r="N31" s="42" t="str">
        <f>IF(エラー判定シート!$BQ29="OK",エラー判定シート!$AV29,"")</f>
        <v/>
      </c>
      <c r="O31" s="42" t="str">
        <f>IF(エラー判定シート!$BQ29="OK",エラー判定シート!$AX29,"")</f>
        <v/>
      </c>
      <c r="P31" s="42" t="str">
        <f>IF(エラー判定シート!$BQ29="OK",エラー判定シート!$BA29,"")</f>
        <v/>
      </c>
      <c r="Q31" s="42" t="str">
        <f>IF(エラー判定シート!$BQ29="OK",エラー判定シート!$BC29,"")</f>
        <v/>
      </c>
      <c r="R31" s="42" t="str">
        <f>IF(エラー判定シート!$BQ29="OK",エラー判定シート!$BH29,"")</f>
        <v/>
      </c>
      <c r="S31" s="42" t="str">
        <f>IF(エラー判定シート!$BQ29="OK",エラー判定シート!$BJ29,"")</f>
        <v/>
      </c>
      <c r="T31" s="42" t="str">
        <f>IF(エラー判定シート!$BQ29="OK",エラー判定シート!$BL29,"")</f>
        <v/>
      </c>
      <c r="U31" s="42" t="str">
        <f>IF(エラー判定シート!$BQ29="OK",エラー判定シート!$BN29,"")</f>
        <v/>
      </c>
    </row>
    <row r="32" spans="3:21">
      <c r="C32" s="55" t="str">
        <f>IF(AND($D$5&gt;=E32,エラー判定シート!$BQ30="OK"),$C$5,"")</f>
        <v/>
      </c>
      <c r="D32" s="39" t="str">
        <f>IF(エラー判定シート!$BQ30="OK",エラー判定シート!$BJ30,"")</f>
        <v/>
      </c>
      <c r="E32" s="14">
        <v>24</v>
      </c>
      <c r="F32" s="39" t="str">
        <f>IF(エラー判定シート!$BQ30="OK",エラー判定シート!$U30,"")</f>
        <v/>
      </c>
      <c r="G32" s="42" t="str">
        <f>IF(エラー判定シート!$BQ30="OK",エラー判定シート!$W30,"")</f>
        <v/>
      </c>
      <c r="H32" s="42" t="str">
        <f>IF(エラー判定シート!$BQ30="OK",エラー判定シート!$Z30,"")</f>
        <v/>
      </c>
      <c r="I32" s="42" t="str">
        <f>IF(エラー判定シート!$BQ30="OK",エラー判定シート!$AC30,"")</f>
        <v/>
      </c>
      <c r="J32" s="42" t="str">
        <f>IF(エラー判定シート!$BQ30="OK",エラー判定シート!$AF30,"")</f>
        <v/>
      </c>
      <c r="K32" s="42" t="str">
        <f>IF(エラー判定シート!$BQ30="OK",エラー判定シート!$AL30,"")</f>
        <v/>
      </c>
      <c r="L32" s="42" t="str">
        <f>IF(エラー判定シート!$BQ30="OK",エラー判定シート!$AO30,"")</f>
        <v/>
      </c>
      <c r="M32" s="42" t="str">
        <f>IF(エラー判定シート!$BQ30="OK",エラー判定シート!$AS30,"")</f>
        <v/>
      </c>
      <c r="N32" s="42" t="str">
        <f>IF(エラー判定シート!$BQ30="OK",エラー判定シート!$AV30,"")</f>
        <v/>
      </c>
      <c r="O32" s="42" t="str">
        <f>IF(エラー判定シート!$BQ30="OK",エラー判定シート!$AX30,"")</f>
        <v/>
      </c>
      <c r="P32" s="42" t="str">
        <f>IF(エラー判定シート!$BQ30="OK",エラー判定シート!$BA30,"")</f>
        <v/>
      </c>
      <c r="Q32" s="42" t="str">
        <f>IF(エラー判定シート!$BQ30="OK",エラー判定シート!$BC30,"")</f>
        <v/>
      </c>
      <c r="R32" s="42" t="str">
        <f>IF(エラー判定シート!$BQ30="OK",エラー判定シート!$BH30,"")</f>
        <v/>
      </c>
      <c r="S32" s="42" t="str">
        <f>IF(エラー判定シート!$BQ30="OK",エラー判定シート!$BJ30,"")</f>
        <v/>
      </c>
      <c r="T32" s="42" t="str">
        <f>IF(エラー判定シート!$BQ30="OK",エラー判定シート!$BL30,"")</f>
        <v/>
      </c>
      <c r="U32" s="42" t="str">
        <f>IF(エラー判定シート!$BQ30="OK",エラー判定シート!$BN30,"")</f>
        <v/>
      </c>
    </row>
    <row r="33" spans="3:21">
      <c r="C33" s="55" t="str">
        <f>IF(AND($D$5&gt;=E33,エラー判定シート!$BQ31="OK"),$C$5,"")</f>
        <v/>
      </c>
      <c r="D33" s="39" t="str">
        <f>IF(エラー判定シート!$BQ31="OK",エラー判定シート!$BJ31,"")</f>
        <v/>
      </c>
      <c r="E33" s="14">
        <v>25</v>
      </c>
      <c r="F33" s="39" t="str">
        <f>IF(エラー判定シート!$BQ31="OK",エラー判定シート!$U31,"")</f>
        <v/>
      </c>
      <c r="G33" s="42" t="str">
        <f>IF(エラー判定シート!$BQ31="OK",エラー判定シート!$W31,"")</f>
        <v/>
      </c>
      <c r="H33" s="42" t="str">
        <f>IF(エラー判定シート!$BQ31="OK",エラー判定シート!$Z31,"")</f>
        <v/>
      </c>
      <c r="I33" s="42" t="str">
        <f>IF(エラー判定シート!$BQ31="OK",エラー判定シート!$AC31,"")</f>
        <v/>
      </c>
      <c r="J33" s="42" t="str">
        <f>IF(エラー判定シート!$BQ31="OK",エラー判定シート!$AF31,"")</f>
        <v/>
      </c>
      <c r="K33" s="42" t="str">
        <f>IF(エラー判定シート!$BQ31="OK",エラー判定シート!$AL31,"")</f>
        <v/>
      </c>
      <c r="L33" s="42" t="str">
        <f>IF(エラー判定シート!$BQ31="OK",エラー判定シート!$AO31,"")</f>
        <v/>
      </c>
      <c r="M33" s="42" t="str">
        <f>IF(エラー判定シート!$BQ31="OK",エラー判定シート!$AS31,"")</f>
        <v/>
      </c>
      <c r="N33" s="42" t="str">
        <f>IF(エラー判定シート!$BQ31="OK",エラー判定シート!$AV31,"")</f>
        <v/>
      </c>
      <c r="O33" s="42" t="str">
        <f>IF(エラー判定シート!$BQ31="OK",エラー判定シート!$AX31,"")</f>
        <v/>
      </c>
      <c r="P33" s="42" t="str">
        <f>IF(エラー判定シート!$BQ31="OK",エラー判定シート!$BA31,"")</f>
        <v/>
      </c>
      <c r="Q33" s="42" t="str">
        <f>IF(エラー判定シート!$BQ31="OK",エラー判定シート!$BC31,"")</f>
        <v/>
      </c>
      <c r="R33" s="42" t="str">
        <f>IF(エラー判定シート!$BQ31="OK",エラー判定シート!$BH31,"")</f>
        <v/>
      </c>
      <c r="S33" s="42" t="str">
        <f>IF(エラー判定シート!$BQ31="OK",エラー判定シート!$BJ31,"")</f>
        <v/>
      </c>
      <c r="T33" s="42" t="str">
        <f>IF(エラー判定シート!$BQ31="OK",エラー判定シート!$BL31,"")</f>
        <v/>
      </c>
      <c r="U33" s="42" t="str">
        <f>IF(エラー判定シート!$BQ31="OK",エラー判定シート!$BN31,"")</f>
        <v/>
      </c>
    </row>
    <row r="34" spans="3:21">
      <c r="C34" s="55" t="str">
        <f>IF(AND($D$5&gt;=E34,エラー判定シート!$BQ32="OK"),$C$5,"")</f>
        <v/>
      </c>
      <c r="D34" s="39" t="str">
        <f>IF(エラー判定シート!$BQ32="OK",エラー判定シート!$BJ32,"")</f>
        <v/>
      </c>
      <c r="E34" s="14">
        <v>26</v>
      </c>
      <c r="F34" s="39" t="str">
        <f>IF(エラー判定シート!$BQ32="OK",エラー判定シート!$U32,"")</f>
        <v/>
      </c>
      <c r="G34" s="42" t="str">
        <f>IF(エラー判定シート!$BQ32="OK",エラー判定シート!$W32,"")</f>
        <v/>
      </c>
      <c r="H34" s="42" t="str">
        <f>IF(エラー判定シート!$BQ32="OK",エラー判定シート!$Z32,"")</f>
        <v/>
      </c>
      <c r="I34" s="42" t="str">
        <f>IF(エラー判定シート!$BQ32="OK",エラー判定シート!$AC32,"")</f>
        <v/>
      </c>
      <c r="J34" s="42" t="str">
        <f>IF(エラー判定シート!$BQ32="OK",エラー判定シート!$AF32,"")</f>
        <v/>
      </c>
      <c r="K34" s="42" t="str">
        <f>IF(エラー判定シート!$BQ32="OK",エラー判定シート!$AL32,"")</f>
        <v/>
      </c>
      <c r="L34" s="42" t="str">
        <f>IF(エラー判定シート!$BQ32="OK",エラー判定シート!$AO32,"")</f>
        <v/>
      </c>
      <c r="M34" s="42" t="str">
        <f>IF(エラー判定シート!$BQ32="OK",エラー判定シート!$AS32,"")</f>
        <v/>
      </c>
      <c r="N34" s="42" t="str">
        <f>IF(エラー判定シート!$BQ32="OK",エラー判定シート!$AV32,"")</f>
        <v/>
      </c>
      <c r="O34" s="42" t="str">
        <f>IF(エラー判定シート!$BQ32="OK",エラー判定シート!$AX32,"")</f>
        <v/>
      </c>
      <c r="P34" s="42" t="str">
        <f>IF(エラー判定シート!$BQ32="OK",エラー判定シート!$BA32,"")</f>
        <v/>
      </c>
      <c r="Q34" s="42" t="str">
        <f>IF(エラー判定シート!$BQ32="OK",エラー判定シート!$BC32,"")</f>
        <v/>
      </c>
      <c r="R34" s="42" t="str">
        <f>IF(エラー判定シート!$BQ32="OK",エラー判定シート!$BH32,"")</f>
        <v/>
      </c>
      <c r="S34" s="42" t="str">
        <f>IF(エラー判定シート!$BQ32="OK",エラー判定シート!$BJ32,"")</f>
        <v/>
      </c>
      <c r="T34" s="42" t="str">
        <f>IF(エラー判定シート!$BQ32="OK",エラー判定シート!$BL32,"")</f>
        <v/>
      </c>
      <c r="U34" s="42" t="str">
        <f>IF(エラー判定シート!$BQ32="OK",エラー判定シート!$BN32,"")</f>
        <v/>
      </c>
    </row>
    <row r="35" spans="3:21">
      <c r="C35" s="55" t="str">
        <f>IF(AND($D$5&gt;=E35,エラー判定シート!$BQ33="OK"),$C$5,"")</f>
        <v/>
      </c>
      <c r="D35" s="39" t="str">
        <f>IF(エラー判定シート!$BQ33="OK",エラー判定シート!$BJ33,"")</f>
        <v/>
      </c>
      <c r="E35" s="14">
        <v>27</v>
      </c>
      <c r="F35" s="39" t="str">
        <f>IF(エラー判定シート!$BQ33="OK",エラー判定シート!$U33,"")</f>
        <v/>
      </c>
      <c r="G35" s="42" t="str">
        <f>IF(エラー判定シート!$BQ33="OK",エラー判定シート!$W33,"")</f>
        <v/>
      </c>
      <c r="H35" s="42" t="str">
        <f>IF(エラー判定シート!$BQ33="OK",エラー判定シート!$Z33,"")</f>
        <v/>
      </c>
      <c r="I35" s="42" t="str">
        <f>IF(エラー判定シート!$BQ33="OK",エラー判定シート!$AC33,"")</f>
        <v/>
      </c>
      <c r="J35" s="42" t="str">
        <f>IF(エラー判定シート!$BQ33="OK",エラー判定シート!$AF33,"")</f>
        <v/>
      </c>
      <c r="K35" s="42" t="str">
        <f>IF(エラー判定シート!$BQ33="OK",エラー判定シート!$AL33,"")</f>
        <v/>
      </c>
      <c r="L35" s="42" t="str">
        <f>IF(エラー判定シート!$BQ33="OK",エラー判定シート!$AO33,"")</f>
        <v/>
      </c>
      <c r="M35" s="42" t="str">
        <f>IF(エラー判定シート!$BQ33="OK",エラー判定シート!$AS33,"")</f>
        <v/>
      </c>
      <c r="N35" s="42" t="str">
        <f>IF(エラー判定シート!$BQ33="OK",エラー判定シート!$AV33,"")</f>
        <v/>
      </c>
      <c r="O35" s="42" t="str">
        <f>IF(エラー判定シート!$BQ33="OK",エラー判定シート!$AX33,"")</f>
        <v/>
      </c>
      <c r="P35" s="42" t="str">
        <f>IF(エラー判定シート!$BQ33="OK",エラー判定シート!$BA33,"")</f>
        <v/>
      </c>
      <c r="Q35" s="42" t="str">
        <f>IF(エラー判定シート!$BQ33="OK",エラー判定シート!$BC33,"")</f>
        <v/>
      </c>
      <c r="R35" s="42" t="str">
        <f>IF(エラー判定シート!$BQ33="OK",エラー判定シート!$BH33,"")</f>
        <v/>
      </c>
      <c r="S35" s="42" t="str">
        <f>IF(エラー判定シート!$BQ33="OK",エラー判定シート!$BJ33,"")</f>
        <v/>
      </c>
      <c r="T35" s="42" t="str">
        <f>IF(エラー判定シート!$BQ33="OK",エラー判定シート!$BL33,"")</f>
        <v/>
      </c>
      <c r="U35" s="42" t="str">
        <f>IF(エラー判定シート!$BQ33="OK",エラー判定シート!$BN33,"")</f>
        <v/>
      </c>
    </row>
    <row r="36" spans="3:21">
      <c r="C36" s="55" t="str">
        <f>IF(AND($D$5&gt;=E36,エラー判定シート!$BQ34="OK"),$C$5,"")</f>
        <v/>
      </c>
      <c r="D36" s="39" t="str">
        <f>IF(エラー判定シート!$BQ34="OK",エラー判定シート!$BJ34,"")</f>
        <v/>
      </c>
      <c r="E36" s="14">
        <v>28</v>
      </c>
      <c r="F36" s="39" t="str">
        <f>IF(エラー判定シート!$BQ34="OK",エラー判定シート!$U34,"")</f>
        <v/>
      </c>
      <c r="G36" s="42" t="str">
        <f>IF(エラー判定シート!$BQ34="OK",エラー判定シート!$W34,"")</f>
        <v/>
      </c>
      <c r="H36" s="42" t="str">
        <f>IF(エラー判定シート!$BQ34="OK",エラー判定シート!$Z34,"")</f>
        <v/>
      </c>
      <c r="I36" s="42" t="str">
        <f>IF(エラー判定シート!$BQ34="OK",エラー判定シート!$AC34,"")</f>
        <v/>
      </c>
      <c r="J36" s="42" t="str">
        <f>IF(エラー判定シート!$BQ34="OK",エラー判定シート!$AF34,"")</f>
        <v/>
      </c>
      <c r="K36" s="42" t="str">
        <f>IF(エラー判定シート!$BQ34="OK",エラー判定シート!$AL34,"")</f>
        <v/>
      </c>
      <c r="L36" s="42" t="str">
        <f>IF(エラー判定シート!$BQ34="OK",エラー判定シート!$AO34,"")</f>
        <v/>
      </c>
      <c r="M36" s="42" t="str">
        <f>IF(エラー判定シート!$BQ34="OK",エラー判定シート!$AS34,"")</f>
        <v/>
      </c>
      <c r="N36" s="42" t="str">
        <f>IF(エラー判定シート!$BQ34="OK",エラー判定シート!$AV34,"")</f>
        <v/>
      </c>
      <c r="O36" s="42" t="str">
        <f>IF(エラー判定シート!$BQ34="OK",エラー判定シート!$AX34,"")</f>
        <v/>
      </c>
      <c r="P36" s="42" t="str">
        <f>IF(エラー判定シート!$BQ34="OK",エラー判定シート!$BA34,"")</f>
        <v/>
      </c>
      <c r="Q36" s="42" t="str">
        <f>IF(エラー判定シート!$BQ34="OK",エラー判定シート!$BC34,"")</f>
        <v/>
      </c>
      <c r="R36" s="42" t="str">
        <f>IF(エラー判定シート!$BQ34="OK",エラー判定シート!$BH34,"")</f>
        <v/>
      </c>
      <c r="S36" s="42" t="str">
        <f>IF(エラー判定シート!$BQ34="OK",エラー判定シート!$BJ34,"")</f>
        <v/>
      </c>
      <c r="T36" s="42" t="str">
        <f>IF(エラー判定シート!$BQ34="OK",エラー判定シート!$BL34,"")</f>
        <v/>
      </c>
      <c r="U36" s="42" t="str">
        <f>IF(エラー判定シート!$BQ34="OK",エラー判定シート!$BN34,"")</f>
        <v/>
      </c>
    </row>
    <row r="37" spans="3:21">
      <c r="C37" s="55" t="str">
        <f>IF(AND($D$5&gt;=E37,エラー判定シート!$BQ35="OK"),$C$5,"")</f>
        <v/>
      </c>
      <c r="D37" s="39" t="str">
        <f>IF(エラー判定シート!$BQ35="OK",エラー判定シート!$BJ35,"")</f>
        <v/>
      </c>
      <c r="E37" s="14">
        <v>29</v>
      </c>
      <c r="F37" s="39" t="str">
        <f>IF(エラー判定シート!$BQ35="OK",エラー判定シート!$U35,"")</f>
        <v/>
      </c>
      <c r="G37" s="42" t="str">
        <f>IF(エラー判定シート!$BQ35="OK",エラー判定シート!$W35,"")</f>
        <v/>
      </c>
      <c r="H37" s="42" t="str">
        <f>IF(エラー判定シート!$BQ35="OK",エラー判定シート!$Z35,"")</f>
        <v/>
      </c>
      <c r="I37" s="42" t="str">
        <f>IF(エラー判定シート!$BQ35="OK",エラー判定シート!$AC35,"")</f>
        <v/>
      </c>
      <c r="J37" s="42" t="str">
        <f>IF(エラー判定シート!$BQ35="OK",エラー判定シート!$AF35,"")</f>
        <v/>
      </c>
      <c r="K37" s="42" t="str">
        <f>IF(エラー判定シート!$BQ35="OK",エラー判定シート!$AL35,"")</f>
        <v/>
      </c>
      <c r="L37" s="42" t="str">
        <f>IF(エラー判定シート!$BQ35="OK",エラー判定シート!$AO35,"")</f>
        <v/>
      </c>
      <c r="M37" s="42" t="str">
        <f>IF(エラー判定シート!$BQ35="OK",エラー判定シート!$AS35,"")</f>
        <v/>
      </c>
      <c r="N37" s="42" t="str">
        <f>IF(エラー判定シート!$BQ35="OK",エラー判定シート!$AV35,"")</f>
        <v/>
      </c>
      <c r="O37" s="42" t="str">
        <f>IF(エラー判定シート!$BQ35="OK",エラー判定シート!$AX35,"")</f>
        <v/>
      </c>
      <c r="P37" s="42" t="str">
        <f>IF(エラー判定シート!$BQ35="OK",エラー判定シート!$BA35,"")</f>
        <v/>
      </c>
      <c r="Q37" s="42" t="str">
        <f>IF(エラー判定シート!$BQ35="OK",エラー判定シート!$BC35,"")</f>
        <v/>
      </c>
      <c r="R37" s="42" t="str">
        <f>IF(エラー判定シート!$BQ35="OK",エラー判定シート!$BH35,"")</f>
        <v/>
      </c>
      <c r="S37" s="42" t="str">
        <f>IF(エラー判定シート!$BQ35="OK",エラー判定シート!$BJ35,"")</f>
        <v/>
      </c>
      <c r="T37" s="42" t="str">
        <f>IF(エラー判定シート!$BQ35="OK",エラー判定シート!$BL35,"")</f>
        <v/>
      </c>
      <c r="U37" s="42" t="str">
        <f>IF(エラー判定シート!$BQ35="OK",エラー判定シート!$BN35,"")</f>
        <v/>
      </c>
    </row>
    <row r="38" spans="3:21">
      <c r="C38" s="55" t="str">
        <f>IF(AND($D$5&gt;=E38,エラー判定シート!$BQ36="OK"),$C$5,"")</f>
        <v/>
      </c>
      <c r="D38" s="39" t="str">
        <f>IF(エラー判定シート!$BQ36="OK",エラー判定シート!$BJ36,"")</f>
        <v/>
      </c>
      <c r="E38" s="14">
        <v>30</v>
      </c>
      <c r="F38" s="39" t="str">
        <f>IF(エラー判定シート!$BQ36="OK",エラー判定シート!$U36,"")</f>
        <v/>
      </c>
      <c r="G38" s="42" t="str">
        <f>IF(エラー判定シート!$BQ36="OK",エラー判定シート!$W36,"")</f>
        <v/>
      </c>
      <c r="H38" s="42" t="str">
        <f>IF(エラー判定シート!$BQ36="OK",エラー判定シート!$Z36,"")</f>
        <v/>
      </c>
      <c r="I38" s="42" t="str">
        <f>IF(エラー判定シート!$BQ36="OK",エラー判定シート!$AC36,"")</f>
        <v/>
      </c>
      <c r="J38" s="42" t="str">
        <f>IF(エラー判定シート!$BQ36="OK",エラー判定シート!$AF36,"")</f>
        <v/>
      </c>
      <c r="K38" s="42" t="str">
        <f>IF(エラー判定シート!$BQ36="OK",エラー判定シート!$AL36,"")</f>
        <v/>
      </c>
      <c r="L38" s="42" t="str">
        <f>IF(エラー判定シート!$BQ36="OK",エラー判定シート!$AO36,"")</f>
        <v/>
      </c>
      <c r="M38" s="42" t="str">
        <f>IF(エラー判定シート!$BQ36="OK",エラー判定シート!$AS36,"")</f>
        <v/>
      </c>
      <c r="N38" s="42" t="str">
        <f>IF(エラー判定シート!$BQ36="OK",エラー判定シート!$AV36,"")</f>
        <v/>
      </c>
      <c r="O38" s="42" t="str">
        <f>IF(エラー判定シート!$BQ36="OK",エラー判定シート!$AX36,"")</f>
        <v/>
      </c>
      <c r="P38" s="42" t="str">
        <f>IF(エラー判定シート!$BQ36="OK",エラー判定シート!$BA36,"")</f>
        <v/>
      </c>
      <c r="Q38" s="42" t="str">
        <f>IF(エラー判定シート!$BQ36="OK",エラー判定シート!$BC36,"")</f>
        <v/>
      </c>
      <c r="R38" s="42" t="str">
        <f>IF(エラー判定シート!$BQ36="OK",エラー判定シート!$BH36,"")</f>
        <v/>
      </c>
      <c r="S38" s="42" t="str">
        <f>IF(エラー判定シート!$BQ36="OK",エラー判定シート!$BJ36,"")</f>
        <v/>
      </c>
      <c r="T38" s="42" t="str">
        <f>IF(エラー判定シート!$BQ36="OK",エラー判定シート!$BL36,"")</f>
        <v/>
      </c>
      <c r="U38" s="42" t="str">
        <f>IF(エラー判定シート!$BQ36="OK",エラー判定シート!$BN36,"")</f>
        <v/>
      </c>
    </row>
    <row r="39" spans="3:21">
      <c r="C39" s="55" t="str">
        <f>IF(AND($D$5&gt;=E39,エラー判定シート!$BQ37="OK"),$C$5,"")</f>
        <v/>
      </c>
      <c r="D39" s="39" t="str">
        <f>IF(エラー判定シート!$BQ37="OK",エラー判定シート!$BJ37,"")</f>
        <v/>
      </c>
      <c r="E39" s="14">
        <v>31</v>
      </c>
      <c r="F39" s="39" t="str">
        <f>IF(エラー判定シート!$BQ37="OK",エラー判定シート!$U37,"")</f>
        <v/>
      </c>
      <c r="G39" s="42" t="str">
        <f>IF(エラー判定シート!$BQ37="OK",エラー判定シート!$W37,"")</f>
        <v/>
      </c>
      <c r="H39" s="42" t="str">
        <f>IF(エラー判定シート!$BQ37="OK",エラー判定シート!$Z37,"")</f>
        <v/>
      </c>
      <c r="I39" s="42" t="str">
        <f>IF(エラー判定シート!$BQ37="OK",エラー判定シート!$AC37,"")</f>
        <v/>
      </c>
      <c r="J39" s="42" t="str">
        <f>IF(エラー判定シート!$BQ37="OK",エラー判定シート!$AF37,"")</f>
        <v/>
      </c>
      <c r="K39" s="42" t="str">
        <f>IF(エラー判定シート!$BQ37="OK",エラー判定シート!$AL37,"")</f>
        <v/>
      </c>
      <c r="L39" s="42" t="str">
        <f>IF(エラー判定シート!$BQ37="OK",エラー判定シート!$AO37,"")</f>
        <v/>
      </c>
      <c r="M39" s="42" t="str">
        <f>IF(エラー判定シート!$BQ37="OK",エラー判定シート!$AS37,"")</f>
        <v/>
      </c>
      <c r="N39" s="42" t="str">
        <f>IF(エラー判定シート!$BQ37="OK",エラー判定シート!$AV37,"")</f>
        <v/>
      </c>
      <c r="O39" s="42" t="str">
        <f>IF(エラー判定シート!$BQ37="OK",エラー判定シート!$AX37,"")</f>
        <v/>
      </c>
      <c r="P39" s="42" t="str">
        <f>IF(エラー判定シート!$BQ37="OK",エラー判定シート!$BA37,"")</f>
        <v/>
      </c>
      <c r="Q39" s="42" t="str">
        <f>IF(エラー判定シート!$BQ37="OK",エラー判定シート!$BC37,"")</f>
        <v/>
      </c>
      <c r="R39" s="42" t="str">
        <f>IF(エラー判定シート!$BQ37="OK",エラー判定シート!$BH37,"")</f>
        <v/>
      </c>
      <c r="S39" s="42" t="str">
        <f>IF(エラー判定シート!$BQ37="OK",エラー判定シート!$BJ37,"")</f>
        <v/>
      </c>
      <c r="T39" s="42" t="str">
        <f>IF(エラー判定シート!$BQ37="OK",エラー判定シート!$BL37,"")</f>
        <v/>
      </c>
      <c r="U39" s="42" t="str">
        <f>IF(エラー判定シート!$BQ37="OK",エラー判定シート!$BN37,"")</f>
        <v/>
      </c>
    </row>
    <row r="40" spans="3:21">
      <c r="C40" s="55" t="str">
        <f>IF(AND($D$5&gt;=E40,エラー判定シート!$BQ38="OK"),$C$5,"")</f>
        <v/>
      </c>
      <c r="D40" s="39" t="str">
        <f>IF(エラー判定シート!$BQ38="OK",エラー判定シート!$BJ38,"")</f>
        <v/>
      </c>
      <c r="E40" s="14">
        <v>32</v>
      </c>
      <c r="F40" s="39" t="str">
        <f>IF(エラー判定シート!$BQ38="OK",エラー判定シート!$U38,"")</f>
        <v/>
      </c>
      <c r="G40" s="42" t="str">
        <f>IF(エラー判定シート!$BQ38="OK",エラー判定シート!$W38,"")</f>
        <v/>
      </c>
      <c r="H40" s="42" t="str">
        <f>IF(エラー判定シート!$BQ38="OK",エラー判定シート!$Z38,"")</f>
        <v/>
      </c>
      <c r="I40" s="42" t="str">
        <f>IF(エラー判定シート!$BQ38="OK",エラー判定シート!$AC38,"")</f>
        <v/>
      </c>
      <c r="J40" s="42" t="str">
        <f>IF(エラー判定シート!$BQ38="OK",エラー判定シート!$AF38,"")</f>
        <v/>
      </c>
      <c r="K40" s="42" t="str">
        <f>IF(エラー判定シート!$BQ38="OK",エラー判定シート!$AL38,"")</f>
        <v/>
      </c>
      <c r="L40" s="42" t="str">
        <f>IF(エラー判定シート!$BQ38="OK",エラー判定シート!$AO38,"")</f>
        <v/>
      </c>
      <c r="M40" s="42" t="str">
        <f>IF(エラー判定シート!$BQ38="OK",エラー判定シート!$AS38,"")</f>
        <v/>
      </c>
      <c r="N40" s="42" t="str">
        <f>IF(エラー判定シート!$BQ38="OK",エラー判定シート!$AV38,"")</f>
        <v/>
      </c>
      <c r="O40" s="42" t="str">
        <f>IF(エラー判定シート!$BQ38="OK",エラー判定シート!$AX38,"")</f>
        <v/>
      </c>
      <c r="P40" s="42" t="str">
        <f>IF(エラー判定シート!$BQ38="OK",エラー判定シート!$BA38,"")</f>
        <v/>
      </c>
      <c r="Q40" s="42" t="str">
        <f>IF(エラー判定シート!$BQ38="OK",エラー判定シート!$BC38,"")</f>
        <v/>
      </c>
      <c r="R40" s="42" t="str">
        <f>IF(エラー判定シート!$BQ38="OK",エラー判定シート!$BH38,"")</f>
        <v/>
      </c>
      <c r="S40" s="42" t="str">
        <f>IF(エラー判定シート!$BQ38="OK",エラー判定シート!$BJ38,"")</f>
        <v/>
      </c>
      <c r="T40" s="42" t="str">
        <f>IF(エラー判定シート!$BQ38="OK",エラー判定シート!$BL38,"")</f>
        <v/>
      </c>
      <c r="U40" s="42" t="str">
        <f>IF(エラー判定シート!$BQ38="OK",エラー判定シート!$BN38,"")</f>
        <v/>
      </c>
    </row>
    <row r="41" spans="3:21">
      <c r="C41" s="55" t="str">
        <f>IF(AND($D$5&gt;=E41,エラー判定シート!$BQ39="OK"),$C$5,"")</f>
        <v/>
      </c>
      <c r="D41" s="39" t="str">
        <f>IF(エラー判定シート!$BQ39="OK",エラー判定シート!$BJ39,"")</f>
        <v/>
      </c>
      <c r="E41" s="14">
        <v>33</v>
      </c>
      <c r="F41" s="39" t="str">
        <f>IF(エラー判定シート!$BQ39="OK",エラー判定シート!$U39,"")</f>
        <v/>
      </c>
      <c r="G41" s="42" t="str">
        <f>IF(エラー判定シート!$BQ39="OK",エラー判定シート!$W39,"")</f>
        <v/>
      </c>
      <c r="H41" s="42" t="str">
        <f>IF(エラー判定シート!$BQ39="OK",エラー判定シート!$Z39,"")</f>
        <v/>
      </c>
      <c r="I41" s="42" t="str">
        <f>IF(エラー判定シート!$BQ39="OK",エラー判定シート!$AC39,"")</f>
        <v/>
      </c>
      <c r="J41" s="42" t="str">
        <f>IF(エラー判定シート!$BQ39="OK",エラー判定シート!$AF39,"")</f>
        <v/>
      </c>
      <c r="K41" s="42" t="str">
        <f>IF(エラー判定シート!$BQ39="OK",エラー判定シート!$AL39,"")</f>
        <v/>
      </c>
      <c r="L41" s="42" t="str">
        <f>IF(エラー判定シート!$BQ39="OK",エラー判定シート!$AO39,"")</f>
        <v/>
      </c>
      <c r="M41" s="42" t="str">
        <f>IF(エラー判定シート!$BQ39="OK",エラー判定シート!$AS39,"")</f>
        <v/>
      </c>
      <c r="N41" s="42" t="str">
        <f>IF(エラー判定シート!$BQ39="OK",エラー判定シート!$AV39,"")</f>
        <v/>
      </c>
      <c r="O41" s="42" t="str">
        <f>IF(エラー判定シート!$BQ39="OK",エラー判定シート!$AX39,"")</f>
        <v/>
      </c>
      <c r="P41" s="42" t="str">
        <f>IF(エラー判定シート!$BQ39="OK",エラー判定シート!$BA39,"")</f>
        <v/>
      </c>
      <c r="Q41" s="42" t="str">
        <f>IF(エラー判定シート!$BQ39="OK",エラー判定シート!$BC39,"")</f>
        <v/>
      </c>
      <c r="R41" s="42" t="str">
        <f>IF(エラー判定シート!$BQ39="OK",エラー判定シート!$BH39,"")</f>
        <v/>
      </c>
      <c r="S41" s="42" t="str">
        <f>IF(エラー判定シート!$BQ39="OK",エラー判定シート!$BJ39,"")</f>
        <v/>
      </c>
      <c r="T41" s="42" t="str">
        <f>IF(エラー判定シート!$BQ39="OK",エラー判定シート!$BL39,"")</f>
        <v/>
      </c>
      <c r="U41" s="42" t="str">
        <f>IF(エラー判定シート!$BQ39="OK",エラー判定シート!$BN39,"")</f>
        <v/>
      </c>
    </row>
    <row r="42" spans="3:21">
      <c r="C42" s="55" t="str">
        <f>IF(AND($D$5&gt;=E42,エラー判定シート!$BQ40="OK"),$C$5,"")</f>
        <v/>
      </c>
      <c r="D42" s="39" t="str">
        <f>IF(エラー判定シート!$BQ40="OK",エラー判定シート!$BJ40,"")</f>
        <v/>
      </c>
      <c r="E42" s="14">
        <v>34</v>
      </c>
      <c r="F42" s="39" t="str">
        <f>IF(エラー判定シート!$BQ40="OK",エラー判定シート!$U40,"")</f>
        <v/>
      </c>
      <c r="G42" s="42" t="str">
        <f>IF(エラー判定シート!$BQ40="OK",エラー判定シート!$W40,"")</f>
        <v/>
      </c>
      <c r="H42" s="42" t="str">
        <f>IF(エラー判定シート!$BQ40="OK",エラー判定シート!$Z40,"")</f>
        <v/>
      </c>
      <c r="I42" s="42" t="str">
        <f>IF(エラー判定シート!$BQ40="OK",エラー判定シート!$AC40,"")</f>
        <v/>
      </c>
      <c r="J42" s="42" t="str">
        <f>IF(エラー判定シート!$BQ40="OK",エラー判定シート!$AF40,"")</f>
        <v/>
      </c>
      <c r="K42" s="42" t="str">
        <f>IF(エラー判定シート!$BQ40="OK",エラー判定シート!$AL40,"")</f>
        <v/>
      </c>
      <c r="L42" s="42" t="str">
        <f>IF(エラー判定シート!$BQ40="OK",エラー判定シート!$AO40,"")</f>
        <v/>
      </c>
      <c r="M42" s="42" t="str">
        <f>IF(エラー判定シート!$BQ40="OK",エラー判定シート!$AS40,"")</f>
        <v/>
      </c>
      <c r="N42" s="42" t="str">
        <f>IF(エラー判定シート!$BQ40="OK",エラー判定シート!$AV40,"")</f>
        <v/>
      </c>
      <c r="O42" s="42" t="str">
        <f>IF(エラー判定シート!$BQ40="OK",エラー判定シート!$AX40,"")</f>
        <v/>
      </c>
      <c r="P42" s="42" t="str">
        <f>IF(エラー判定シート!$BQ40="OK",エラー判定シート!$BA40,"")</f>
        <v/>
      </c>
      <c r="Q42" s="42" t="str">
        <f>IF(エラー判定シート!$BQ40="OK",エラー判定シート!$BC40,"")</f>
        <v/>
      </c>
      <c r="R42" s="42" t="str">
        <f>IF(エラー判定シート!$BQ40="OK",エラー判定シート!$BH40,"")</f>
        <v/>
      </c>
      <c r="S42" s="42" t="str">
        <f>IF(エラー判定シート!$BQ40="OK",エラー判定シート!$BJ40,"")</f>
        <v/>
      </c>
      <c r="T42" s="42" t="str">
        <f>IF(エラー判定シート!$BQ40="OK",エラー判定シート!$BL40,"")</f>
        <v/>
      </c>
      <c r="U42" s="42" t="str">
        <f>IF(エラー判定シート!$BQ40="OK",エラー判定シート!$BN40,"")</f>
        <v/>
      </c>
    </row>
    <row r="43" spans="3:21">
      <c r="C43" s="55" t="str">
        <f>IF(AND($D$5&gt;=E43,エラー判定シート!$BQ41="OK"),$C$5,"")</f>
        <v/>
      </c>
      <c r="D43" s="39" t="str">
        <f>IF(エラー判定シート!$BQ41="OK",エラー判定シート!$BJ41,"")</f>
        <v/>
      </c>
      <c r="E43" s="14">
        <v>35</v>
      </c>
      <c r="F43" s="39" t="str">
        <f>IF(エラー判定シート!$BQ41="OK",エラー判定シート!$U41,"")</f>
        <v/>
      </c>
      <c r="G43" s="42" t="str">
        <f>IF(エラー判定シート!$BQ41="OK",エラー判定シート!$W41,"")</f>
        <v/>
      </c>
      <c r="H43" s="42" t="str">
        <f>IF(エラー判定シート!$BQ41="OK",エラー判定シート!$Z41,"")</f>
        <v/>
      </c>
      <c r="I43" s="42" t="str">
        <f>IF(エラー判定シート!$BQ41="OK",エラー判定シート!$AC41,"")</f>
        <v/>
      </c>
      <c r="J43" s="42" t="str">
        <f>IF(エラー判定シート!$BQ41="OK",エラー判定シート!$AF41,"")</f>
        <v/>
      </c>
      <c r="K43" s="42" t="str">
        <f>IF(エラー判定シート!$BQ41="OK",エラー判定シート!$AL41,"")</f>
        <v/>
      </c>
      <c r="L43" s="42" t="str">
        <f>IF(エラー判定シート!$BQ41="OK",エラー判定シート!$AO41,"")</f>
        <v/>
      </c>
      <c r="M43" s="42" t="str">
        <f>IF(エラー判定シート!$BQ41="OK",エラー判定シート!$AS41,"")</f>
        <v/>
      </c>
      <c r="N43" s="42" t="str">
        <f>IF(エラー判定シート!$BQ41="OK",エラー判定シート!$AV41,"")</f>
        <v/>
      </c>
      <c r="O43" s="42" t="str">
        <f>IF(エラー判定シート!$BQ41="OK",エラー判定シート!$AX41,"")</f>
        <v/>
      </c>
      <c r="P43" s="42" t="str">
        <f>IF(エラー判定シート!$BQ41="OK",エラー判定シート!$BA41,"")</f>
        <v/>
      </c>
      <c r="Q43" s="42" t="str">
        <f>IF(エラー判定シート!$BQ41="OK",エラー判定シート!$BC41,"")</f>
        <v/>
      </c>
      <c r="R43" s="42" t="str">
        <f>IF(エラー判定シート!$BQ41="OK",エラー判定シート!$BH41,"")</f>
        <v/>
      </c>
      <c r="S43" s="42" t="str">
        <f>IF(エラー判定シート!$BQ41="OK",エラー判定シート!$BJ41,"")</f>
        <v/>
      </c>
      <c r="T43" s="42" t="str">
        <f>IF(エラー判定シート!$BQ41="OK",エラー判定シート!$BL41,"")</f>
        <v/>
      </c>
      <c r="U43" s="42" t="str">
        <f>IF(エラー判定シート!$BQ41="OK",エラー判定シート!$BN41,"")</f>
        <v/>
      </c>
    </row>
    <row r="44" spans="3:21">
      <c r="C44" s="55" t="str">
        <f>IF(AND($D$5&gt;=E44,エラー判定シート!$BQ42="OK"),$C$5,"")</f>
        <v/>
      </c>
      <c r="D44" s="39" t="str">
        <f>IF(エラー判定シート!$BQ42="OK",エラー判定シート!$BJ42,"")</f>
        <v/>
      </c>
      <c r="E44" s="14">
        <v>36</v>
      </c>
      <c r="F44" s="39" t="str">
        <f>IF(エラー判定シート!$BQ42="OK",エラー判定シート!$U42,"")</f>
        <v/>
      </c>
      <c r="G44" s="42" t="str">
        <f>IF(エラー判定シート!$BQ42="OK",エラー判定シート!$W42,"")</f>
        <v/>
      </c>
      <c r="H44" s="42" t="str">
        <f>IF(エラー判定シート!$BQ42="OK",エラー判定シート!$Z42,"")</f>
        <v/>
      </c>
      <c r="I44" s="42" t="str">
        <f>IF(エラー判定シート!$BQ42="OK",エラー判定シート!$AC42,"")</f>
        <v/>
      </c>
      <c r="J44" s="42" t="str">
        <f>IF(エラー判定シート!$BQ42="OK",エラー判定シート!$AF42,"")</f>
        <v/>
      </c>
      <c r="K44" s="42" t="str">
        <f>IF(エラー判定シート!$BQ42="OK",エラー判定シート!$AL42,"")</f>
        <v/>
      </c>
      <c r="L44" s="42" t="str">
        <f>IF(エラー判定シート!$BQ42="OK",エラー判定シート!$AO42,"")</f>
        <v/>
      </c>
      <c r="M44" s="42" t="str">
        <f>IF(エラー判定シート!$BQ42="OK",エラー判定シート!$AS42,"")</f>
        <v/>
      </c>
      <c r="N44" s="42" t="str">
        <f>IF(エラー判定シート!$BQ42="OK",エラー判定シート!$AV42,"")</f>
        <v/>
      </c>
      <c r="O44" s="42" t="str">
        <f>IF(エラー判定シート!$BQ42="OK",エラー判定シート!$AX42,"")</f>
        <v/>
      </c>
      <c r="P44" s="42" t="str">
        <f>IF(エラー判定シート!$BQ42="OK",エラー判定シート!$BA42,"")</f>
        <v/>
      </c>
      <c r="Q44" s="42" t="str">
        <f>IF(エラー判定シート!$BQ42="OK",エラー判定シート!$BC42,"")</f>
        <v/>
      </c>
      <c r="R44" s="42" t="str">
        <f>IF(エラー判定シート!$BQ42="OK",エラー判定シート!$BH42,"")</f>
        <v/>
      </c>
      <c r="S44" s="42" t="str">
        <f>IF(エラー判定シート!$BQ42="OK",エラー判定シート!$BJ42,"")</f>
        <v/>
      </c>
      <c r="T44" s="42" t="str">
        <f>IF(エラー判定シート!$BQ42="OK",エラー判定シート!$BL42,"")</f>
        <v/>
      </c>
      <c r="U44" s="42" t="str">
        <f>IF(エラー判定シート!$BQ42="OK",エラー判定シート!$BN42,"")</f>
        <v/>
      </c>
    </row>
    <row r="45" spans="3:21">
      <c r="C45" s="55" t="str">
        <f>IF(AND($D$5&gt;=E45,エラー判定シート!$BQ43="OK"),$C$5,"")</f>
        <v/>
      </c>
      <c r="D45" s="39" t="str">
        <f>IF(エラー判定シート!$BQ43="OK",エラー判定シート!$BJ43,"")</f>
        <v/>
      </c>
      <c r="E45" s="14">
        <v>37</v>
      </c>
      <c r="F45" s="39" t="str">
        <f>IF(エラー判定シート!$BQ43="OK",エラー判定シート!$U43,"")</f>
        <v/>
      </c>
      <c r="G45" s="42" t="str">
        <f>IF(エラー判定シート!$BQ43="OK",エラー判定シート!$W43,"")</f>
        <v/>
      </c>
      <c r="H45" s="42" t="str">
        <f>IF(エラー判定シート!$BQ43="OK",エラー判定シート!$Z43,"")</f>
        <v/>
      </c>
      <c r="I45" s="42" t="str">
        <f>IF(エラー判定シート!$BQ43="OK",エラー判定シート!$AC43,"")</f>
        <v/>
      </c>
      <c r="J45" s="42" t="str">
        <f>IF(エラー判定シート!$BQ43="OK",エラー判定シート!$AF43,"")</f>
        <v/>
      </c>
      <c r="K45" s="42" t="str">
        <f>IF(エラー判定シート!$BQ43="OK",エラー判定シート!$AL43,"")</f>
        <v/>
      </c>
      <c r="L45" s="42" t="str">
        <f>IF(エラー判定シート!$BQ43="OK",エラー判定シート!$AO43,"")</f>
        <v/>
      </c>
      <c r="M45" s="42" t="str">
        <f>IF(エラー判定シート!$BQ43="OK",エラー判定シート!$AS43,"")</f>
        <v/>
      </c>
      <c r="N45" s="42" t="str">
        <f>IF(エラー判定シート!$BQ43="OK",エラー判定シート!$AV43,"")</f>
        <v/>
      </c>
      <c r="O45" s="42" t="str">
        <f>IF(エラー判定シート!$BQ43="OK",エラー判定シート!$AX43,"")</f>
        <v/>
      </c>
      <c r="P45" s="42" t="str">
        <f>IF(エラー判定シート!$BQ43="OK",エラー判定シート!$BA43,"")</f>
        <v/>
      </c>
      <c r="Q45" s="42" t="str">
        <f>IF(エラー判定シート!$BQ43="OK",エラー判定シート!$BC43,"")</f>
        <v/>
      </c>
      <c r="R45" s="42" t="str">
        <f>IF(エラー判定シート!$BQ43="OK",エラー判定シート!$BH43,"")</f>
        <v/>
      </c>
      <c r="S45" s="42" t="str">
        <f>IF(エラー判定シート!$BQ43="OK",エラー判定シート!$BJ43,"")</f>
        <v/>
      </c>
      <c r="T45" s="42" t="str">
        <f>IF(エラー判定シート!$BQ43="OK",エラー判定シート!$BL43,"")</f>
        <v/>
      </c>
      <c r="U45" s="42" t="str">
        <f>IF(エラー判定シート!$BQ43="OK",エラー判定シート!$BN43,"")</f>
        <v/>
      </c>
    </row>
    <row r="46" spans="3:21">
      <c r="C46" s="55" t="str">
        <f>IF(AND($D$5&gt;=E46,エラー判定シート!$BQ44="OK"),$C$5,"")</f>
        <v/>
      </c>
      <c r="D46" s="39" t="str">
        <f>IF(エラー判定シート!$BQ44="OK",エラー判定シート!$BJ44,"")</f>
        <v/>
      </c>
      <c r="E46" s="14">
        <v>38</v>
      </c>
      <c r="F46" s="39" t="str">
        <f>IF(エラー判定シート!$BQ44="OK",エラー判定シート!$U44,"")</f>
        <v/>
      </c>
      <c r="G46" s="42" t="str">
        <f>IF(エラー判定シート!$BQ44="OK",エラー判定シート!$W44,"")</f>
        <v/>
      </c>
      <c r="H46" s="42" t="str">
        <f>IF(エラー判定シート!$BQ44="OK",エラー判定シート!$Z44,"")</f>
        <v/>
      </c>
      <c r="I46" s="42" t="str">
        <f>IF(エラー判定シート!$BQ44="OK",エラー判定シート!$AC44,"")</f>
        <v/>
      </c>
      <c r="J46" s="42" t="str">
        <f>IF(エラー判定シート!$BQ44="OK",エラー判定シート!$AF44,"")</f>
        <v/>
      </c>
      <c r="K46" s="42" t="str">
        <f>IF(エラー判定シート!$BQ44="OK",エラー判定シート!$AL44,"")</f>
        <v/>
      </c>
      <c r="L46" s="42" t="str">
        <f>IF(エラー判定シート!$BQ44="OK",エラー判定シート!$AO44,"")</f>
        <v/>
      </c>
      <c r="M46" s="42" t="str">
        <f>IF(エラー判定シート!$BQ44="OK",エラー判定シート!$AS44,"")</f>
        <v/>
      </c>
      <c r="N46" s="42" t="str">
        <f>IF(エラー判定シート!$BQ44="OK",エラー判定シート!$AV44,"")</f>
        <v/>
      </c>
      <c r="O46" s="42" t="str">
        <f>IF(エラー判定シート!$BQ44="OK",エラー判定シート!$AX44,"")</f>
        <v/>
      </c>
      <c r="P46" s="42" t="str">
        <f>IF(エラー判定シート!$BQ44="OK",エラー判定シート!$BA44,"")</f>
        <v/>
      </c>
      <c r="Q46" s="42" t="str">
        <f>IF(エラー判定シート!$BQ44="OK",エラー判定シート!$BC44,"")</f>
        <v/>
      </c>
      <c r="R46" s="42" t="str">
        <f>IF(エラー判定シート!$BQ44="OK",エラー判定シート!$BH44,"")</f>
        <v/>
      </c>
      <c r="S46" s="42" t="str">
        <f>IF(エラー判定シート!$BQ44="OK",エラー判定シート!$BJ44,"")</f>
        <v/>
      </c>
      <c r="T46" s="42" t="str">
        <f>IF(エラー判定シート!$BQ44="OK",エラー判定シート!$BL44,"")</f>
        <v/>
      </c>
      <c r="U46" s="42" t="str">
        <f>IF(エラー判定シート!$BQ44="OK",エラー判定シート!$BN44,"")</f>
        <v/>
      </c>
    </row>
    <row r="47" spans="3:21">
      <c r="C47" s="55" t="str">
        <f>IF(AND($D$5&gt;=E47,エラー判定シート!$BQ45="OK"),$C$5,"")</f>
        <v/>
      </c>
      <c r="D47" s="39" t="str">
        <f>IF(エラー判定シート!$BQ45="OK",エラー判定シート!$BJ45,"")</f>
        <v/>
      </c>
      <c r="E47" s="14">
        <v>39</v>
      </c>
      <c r="F47" s="39" t="str">
        <f>IF(エラー判定シート!$BQ45="OK",エラー判定シート!$U45,"")</f>
        <v/>
      </c>
      <c r="G47" s="42" t="str">
        <f>IF(エラー判定シート!$BQ45="OK",エラー判定シート!$W45,"")</f>
        <v/>
      </c>
      <c r="H47" s="42" t="str">
        <f>IF(エラー判定シート!$BQ45="OK",エラー判定シート!$Z45,"")</f>
        <v/>
      </c>
      <c r="I47" s="42" t="str">
        <f>IF(エラー判定シート!$BQ45="OK",エラー判定シート!$AC45,"")</f>
        <v/>
      </c>
      <c r="J47" s="42" t="str">
        <f>IF(エラー判定シート!$BQ45="OK",エラー判定シート!$AF45,"")</f>
        <v/>
      </c>
      <c r="K47" s="42" t="str">
        <f>IF(エラー判定シート!$BQ45="OK",エラー判定シート!$AL45,"")</f>
        <v/>
      </c>
      <c r="L47" s="42" t="str">
        <f>IF(エラー判定シート!$BQ45="OK",エラー判定シート!$AO45,"")</f>
        <v/>
      </c>
      <c r="M47" s="42" t="str">
        <f>IF(エラー判定シート!$BQ45="OK",エラー判定シート!$AS45,"")</f>
        <v/>
      </c>
      <c r="N47" s="42" t="str">
        <f>IF(エラー判定シート!$BQ45="OK",エラー判定シート!$AV45,"")</f>
        <v/>
      </c>
      <c r="O47" s="42" t="str">
        <f>IF(エラー判定シート!$BQ45="OK",エラー判定シート!$AX45,"")</f>
        <v/>
      </c>
      <c r="P47" s="42" t="str">
        <f>IF(エラー判定シート!$BQ45="OK",エラー判定シート!$BA45,"")</f>
        <v/>
      </c>
      <c r="Q47" s="42" t="str">
        <f>IF(エラー判定シート!$BQ45="OK",エラー判定シート!$BC45,"")</f>
        <v/>
      </c>
      <c r="R47" s="42" t="str">
        <f>IF(エラー判定シート!$BQ45="OK",エラー判定シート!$BH45,"")</f>
        <v/>
      </c>
      <c r="S47" s="42" t="str">
        <f>IF(エラー判定シート!$BQ45="OK",エラー判定シート!$BJ45,"")</f>
        <v/>
      </c>
      <c r="T47" s="42" t="str">
        <f>IF(エラー判定シート!$BQ45="OK",エラー判定シート!$BL45,"")</f>
        <v/>
      </c>
      <c r="U47" s="42" t="str">
        <f>IF(エラー判定シート!$BQ45="OK",エラー判定シート!$BN45,"")</f>
        <v/>
      </c>
    </row>
    <row r="48" spans="3:21">
      <c r="C48" s="55" t="str">
        <f>IF(AND($D$5&gt;=E48,エラー判定シート!$BQ46="OK"),$C$5,"")</f>
        <v/>
      </c>
      <c r="D48" s="39" t="str">
        <f>IF(エラー判定シート!$BQ46="OK",エラー判定シート!$BJ46,"")</f>
        <v/>
      </c>
      <c r="E48" s="14">
        <v>40</v>
      </c>
      <c r="F48" s="39" t="str">
        <f>IF(エラー判定シート!$BQ46="OK",エラー判定シート!$U46,"")</f>
        <v/>
      </c>
      <c r="G48" s="42" t="str">
        <f>IF(エラー判定シート!$BQ46="OK",エラー判定シート!$W46,"")</f>
        <v/>
      </c>
      <c r="H48" s="42" t="str">
        <f>IF(エラー判定シート!$BQ46="OK",エラー判定シート!$Z46,"")</f>
        <v/>
      </c>
      <c r="I48" s="42" t="str">
        <f>IF(エラー判定シート!$BQ46="OK",エラー判定シート!$AC46,"")</f>
        <v/>
      </c>
      <c r="J48" s="42" t="str">
        <f>IF(エラー判定シート!$BQ46="OK",エラー判定シート!$AF46,"")</f>
        <v/>
      </c>
      <c r="K48" s="42" t="str">
        <f>IF(エラー判定シート!$BQ46="OK",エラー判定シート!$AL46,"")</f>
        <v/>
      </c>
      <c r="L48" s="42" t="str">
        <f>IF(エラー判定シート!$BQ46="OK",エラー判定シート!$AO46,"")</f>
        <v/>
      </c>
      <c r="M48" s="42" t="str">
        <f>IF(エラー判定シート!$BQ46="OK",エラー判定シート!$AS46,"")</f>
        <v/>
      </c>
      <c r="N48" s="42" t="str">
        <f>IF(エラー判定シート!$BQ46="OK",エラー判定シート!$AV46,"")</f>
        <v/>
      </c>
      <c r="O48" s="42" t="str">
        <f>IF(エラー判定シート!$BQ46="OK",エラー判定シート!$AX46,"")</f>
        <v/>
      </c>
      <c r="P48" s="42" t="str">
        <f>IF(エラー判定シート!$BQ46="OK",エラー判定シート!$BA46,"")</f>
        <v/>
      </c>
      <c r="Q48" s="42" t="str">
        <f>IF(エラー判定シート!$BQ46="OK",エラー判定シート!$BC46,"")</f>
        <v/>
      </c>
      <c r="R48" s="42" t="str">
        <f>IF(エラー判定シート!$BQ46="OK",エラー判定シート!$BH46,"")</f>
        <v/>
      </c>
      <c r="S48" s="42" t="str">
        <f>IF(エラー判定シート!$BQ46="OK",エラー判定シート!$BJ46,"")</f>
        <v/>
      </c>
      <c r="T48" s="42" t="str">
        <f>IF(エラー判定シート!$BQ46="OK",エラー判定シート!$BL46,"")</f>
        <v/>
      </c>
      <c r="U48" s="42" t="str">
        <f>IF(エラー判定シート!$BQ46="OK",エラー判定シート!$BN46,"")</f>
        <v/>
      </c>
    </row>
    <row r="49" spans="3:21">
      <c r="C49" s="55" t="str">
        <f>IF(AND($D$5&gt;=E49,エラー判定シート!$BQ47="OK"),$C$5,"")</f>
        <v/>
      </c>
      <c r="D49" s="39" t="str">
        <f>IF(エラー判定シート!$BQ47="OK",エラー判定シート!$BJ47,"")</f>
        <v/>
      </c>
      <c r="E49" s="14">
        <v>41</v>
      </c>
      <c r="F49" s="39" t="str">
        <f>IF(エラー判定シート!$BQ47="OK",エラー判定シート!$U47,"")</f>
        <v/>
      </c>
      <c r="G49" s="42" t="str">
        <f>IF(エラー判定シート!$BQ47="OK",エラー判定シート!$W47,"")</f>
        <v/>
      </c>
      <c r="H49" s="42" t="str">
        <f>IF(エラー判定シート!$BQ47="OK",エラー判定シート!$Z47,"")</f>
        <v/>
      </c>
      <c r="I49" s="42" t="str">
        <f>IF(エラー判定シート!$BQ47="OK",エラー判定シート!$AC47,"")</f>
        <v/>
      </c>
      <c r="J49" s="42" t="str">
        <f>IF(エラー判定シート!$BQ47="OK",エラー判定シート!$AF47,"")</f>
        <v/>
      </c>
      <c r="K49" s="42" t="str">
        <f>IF(エラー判定シート!$BQ47="OK",エラー判定シート!$AL47,"")</f>
        <v/>
      </c>
      <c r="L49" s="42" t="str">
        <f>IF(エラー判定シート!$BQ47="OK",エラー判定シート!$AO47,"")</f>
        <v/>
      </c>
      <c r="M49" s="42" t="str">
        <f>IF(エラー判定シート!$BQ47="OK",エラー判定シート!$AS47,"")</f>
        <v/>
      </c>
      <c r="N49" s="42" t="str">
        <f>IF(エラー判定シート!$BQ47="OK",エラー判定シート!$AV47,"")</f>
        <v/>
      </c>
      <c r="O49" s="42" t="str">
        <f>IF(エラー判定シート!$BQ47="OK",エラー判定シート!$AX47,"")</f>
        <v/>
      </c>
      <c r="P49" s="42" t="str">
        <f>IF(エラー判定シート!$BQ47="OK",エラー判定シート!$BA47,"")</f>
        <v/>
      </c>
      <c r="Q49" s="42" t="str">
        <f>IF(エラー判定シート!$BQ47="OK",エラー判定シート!$BC47,"")</f>
        <v/>
      </c>
      <c r="R49" s="42" t="str">
        <f>IF(エラー判定シート!$BQ47="OK",エラー判定シート!$BH47,"")</f>
        <v/>
      </c>
      <c r="S49" s="42" t="str">
        <f>IF(エラー判定シート!$BQ47="OK",エラー判定シート!$BJ47,"")</f>
        <v/>
      </c>
      <c r="T49" s="42" t="str">
        <f>IF(エラー判定シート!$BQ47="OK",エラー判定シート!$BL47,"")</f>
        <v/>
      </c>
      <c r="U49" s="42" t="str">
        <f>IF(エラー判定シート!$BQ47="OK",エラー判定シート!$BN47,"")</f>
        <v/>
      </c>
    </row>
    <row r="50" spans="3:21">
      <c r="C50" s="55" t="str">
        <f>IF(AND($D$5&gt;=E50,エラー判定シート!$BQ48="OK"),$C$5,"")</f>
        <v/>
      </c>
      <c r="D50" s="39" t="str">
        <f>IF(エラー判定シート!$BQ48="OK",エラー判定シート!$BJ48,"")</f>
        <v/>
      </c>
      <c r="E50" s="14">
        <v>42</v>
      </c>
      <c r="F50" s="39" t="str">
        <f>IF(エラー判定シート!$BQ48="OK",エラー判定シート!$U48,"")</f>
        <v/>
      </c>
      <c r="G50" s="42" t="str">
        <f>IF(エラー判定シート!$BQ48="OK",エラー判定シート!$W48,"")</f>
        <v/>
      </c>
      <c r="H50" s="42" t="str">
        <f>IF(エラー判定シート!$BQ48="OK",エラー判定シート!$Z48,"")</f>
        <v/>
      </c>
      <c r="I50" s="42" t="str">
        <f>IF(エラー判定シート!$BQ48="OK",エラー判定シート!$AC48,"")</f>
        <v/>
      </c>
      <c r="J50" s="42" t="str">
        <f>IF(エラー判定シート!$BQ48="OK",エラー判定シート!$AF48,"")</f>
        <v/>
      </c>
      <c r="K50" s="42" t="str">
        <f>IF(エラー判定シート!$BQ48="OK",エラー判定シート!$AL48,"")</f>
        <v/>
      </c>
      <c r="L50" s="42" t="str">
        <f>IF(エラー判定シート!$BQ48="OK",エラー判定シート!$AO48,"")</f>
        <v/>
      </c>
      <c r="M50" s="42" t="str">
        <f>IF(エラー判定シート!$BQ48="OK",エラー判定シート!$AS48,"")</f>
        <v/>
      </c>
      <c r="N50" s="42" t="str">
        <f>IF(エラー判定シート!$BQ48="OK",エラー判定シート!$AV48,"")</f>
        <v/>
      </c>
      <c r="O50" s="42" t="str">
        <f>IF(エラー判定シート!$BQ48="OK",エラー判定シート!$AX48,"")</f>
        <v/>
      </c>
      <c r="P50" s="42" t="str">
        <f>IF(エラー判定シート!$BQ48="OK",エラー判定シート!$BA48,"")</f>
        <v/>
      </c>
      <c r="Q50" s="42" t="str">
        <f>IF(エラー判定シート!$BQ48="OK",エラー判定シート!$BC48,"")</f>
        <v/>
      </c>
      <c r="R50" s="42" t="str">
        <f>IF(エラー判定シート!$BQ48="OK",エラー判定シート!$BH48,"")</f>
        <v/>
      </c>
      <c r="S50" s="42" t="str">
        <f>IF(エラー判定シート!$BQ48="OK",エラー判定シート!$BJ48,"")</f>
        <v/>
      </c>
      <c r="T50" s="42" t="str">
        <f>IF(エラー判定シート!$BQ48="OK",エラー判定シート!$BL48,"")</f>
        <v/>
      </c>
      <c r="U50" s="42" t="str">
        <f>IF(エラー判定シート!$BQ48="OK",エラー判定シート!$BN48,"")</f>
        <v/>
      </c>
    </row>
    <row r="51" spans="3:21">
      <c r="C51" s="55" t="str">
        <f>IF(AND($D$5&gt;=E51,エラー判定シート!$BQ49="OK"),$C$5,"")</f>
        <v/>
      </c>
      <c r="D51" s="39" t="str">
        <f>IF(エラー判定シート!$BQ49="OK",エラー判定シート!$BJ49,"")</f>
        <v/>
      </c>
      <c r="E51" s="14">
        <v>43</v>
      </c>
      <c r="F51" s="39" t="str">
        <f>IF(エラー判定シート!$BQ49="OK",エラー判定シート!$U49,"")</f>
        <v/>
      </c>
      <c r="G51" s="42" t="str">
        <f>IF(エラー判定シート!$BQ49="OK",エラー判定シート!$W49,"")</f>
        <v/>
      </c>
      <c r="H51" s="42" t="str">
        <f>IF(エラー判定シート!$BQ49="OK",エラー判定シート!$Z49,"")</f>
        <v/>
      </c>
      <c r="I51" s="42" t="str">
        <f>IF(エラー判定シート!$BQ49="OK",エラー判定シート!$AC49,"")</f>
        <v/>
      </c>
      <c r="J51" s="42" t="str">
        <f>IF(エラー判定シート!$BQ49="OK",エラー判定シート!$AF49,"")</f>
        <v/>
      </c>
      <c r="K51" s="42" t="str">
        <f>IF(エラー判定シート!$BQ49="OK",エラー判定シート!$AL49,"")</f>
        <v/>
      </c>
      <c r="L51" s="42" t="str">
        <f>IF(エラー判定シート!$BQ49="OK",エラー判定シート!$AO49,"")</f>
        <v/>
      </c>
      <c r="M51" s="42" t="str">
        <f>IF(エラー判定シート!$BQ49="OK",エラー判定シート!$AS49,"")</f>
        <v/>
      </c>
      <c r="N51" s="42" t="str">
        <f>IF(エラー判定シート!$BQ49="OK",エラー判定シート!$AV49,"")</f>
        <v/>
      </c>
      <c r="O51" s="42" t="str">
        <f>IF(エラー判定シート!$BQ49="OK",エラー判定シート!$AX49,"")</f>
        <v/>
      </c>
      <c r="P51" s="42" t="str">
        <f>IF(エラー判定シート!$BQ49="OK",エラー判定シート!$BA49,"")</f>
        <v/>
      </c>
      <c r="Q51" s="42" t="str">
        <f>IF(エラー判定シート!$BQ49="OK",エラー判定シート!$BC49,"")</f>
        <v/>
      </c>
      <c r="R51" s="42" t="str">
        <f>IF(エラー判定シート!$BQ49="OK",エラー判定シート!$BH49,"")</f>
        <v/>
      </c>
      <c r="S51" s="42" t="str">
        <f>IF(エラー判定シート!$BQ49="OK",エラー判定シート!$BJ49,"")</f>
        <v/>
      </c>
      <c r="T51" s="42" t="str">
        <f>IF(エラー判定シート!$BQ49="OK",エラー判定シート!$BL49,"")</f>
        <v/>
      </c>
      <c r="U51" s="42" t="str">
        <f>IF(エラー判定シート!$BQ49="OK",エラー判定シート!$BN49,"")</f>
        <v/>
      </c>
    </row>
    <row r="52" spans="3:21">
      <c r="C52" s="55" t="str">
        <f>IF(AND($D$5&gt;=E52,エラー判定シート!$BQ50="OK"),$C$5,"")</f>
        <v/>
      </c>
      <c r="D52" s="39" t="str">
        <f>IF(エラー判定シート!$BQ50="OK",エラー判定シート!$BJ50,"")</f>
        <v/>
      </c>
      <c r="E52" s="14">
        <v>44</v>
      </c>
      <c r="F52" s="39" t="str">
        <f>IF(エラー判定シート!$BQ50="OK",エラー判定シート!$U50,"")</f>
        <v/>
      </c>
      <c r="G52" s="42" t="str">
        <f>IF(エラー判定シート!$BQ50="OK",エラー判定シート!$W50,"")</f>
        <v/>
      </c>
      <c r="H52" s="42" t="str">
        <f>IF(エラー判定シート!$BQ50="OK",エラー判定シート!$Z50,"")</f>
        <v/>
      </c>
      <c r="I52" s="42" t="str">
        <f>IF(エラー判定シート!$BQ50="OK",エラー判定シート!$AC50,"")</f>
        <v/>
      </c>
      <c r="J52" s="42" t="str">
        <f>IF(エラー判定シート!$BQ50="OK",エラー判定シート!$AF50,"")</f>
        <v/>
      </c>
      <c r="K52" s="42" t="str">
        <f>IF(エラー判定シート!$BQ50="OK",エラー判定シート!$AL50,"")</f>
        <v/>
      </c>
      <c r="L52" s="42" t="str">
        <f>IF(エラー判定シート!$BQ50="OK",エラー判定シート!$AO50,"")</f>
        <v/>
      </c>
      <c r="M52" s="42" t="str">
        <f>IF(エラー判定シート!$BQ50="OK",エラー判定シート!$AS50,"")</f>
        <v/>
      </c>
      <c r="N52" s="42" t="str">
        <f>IF(エラー判定シート!$BQ50="OK",エラー判定シート!$AV50,"")</f>
        <v/>
      </c>
      <c r="O52" s="42" t="str">
        <f>IF(エラー判定シート!$BQ50="OK",エラー判定シート!$AX50,"")</f>
        <v/>
      </c>
      <c r="P52" s="42" t="str">
        <f>IF(エラー判定シート!$BQ50="OK",エラー判定シート!$BA50,"")</f>
        <v/>
      </c>
      <c r="Q52" s="42" t="str">
        <f>IF(エラー判定シート!$BQ50="OK",エラー判定シート!$BC50,"")</f>
        <v/>
      </c>
      <c r="R52" s="42" t="str">
        <f>IF(エラー判定シート!$BQ50="OK",エラー判定シート!$BH50,"")</f>
        <v/>
      </c>
      <c r="S52" s="42" t="str">
        <f>IF(エラー判定シート!$BQ50="OK",エラー判定シート!$BJ50,"")</f>
        <v/>
      </c>
      <c r="T52" s="42" t="str">
        <f>IF(エラー判定シート!$BQ50="OK",エラー判定シート!$BL50,"")</f>
        <v/>
      </c>
      <c r="U52" s="42" t="str">
        <f>IF(エラー判定シート!$BQ50="OK",エラー判定シート!$BN50,"")</f>
        <v/>
      </c>
    </row>
    <row r="53" spans="3:21">
      <c r="C53" s="55" t="str">
        <f>IF(AND($D$5&gt;=E53,エラー判定シート!$BQ51="OK"),$C$5,"")</f>
        <v/>
      </c>
      <c r="D53" s="39" t="str">
        <f>IF(エラー判定シート!$BQ51="OK",エラー判定シート!$BJ51,"")</f>
        <v/>
      </c>
      <c r="E53" s="14">
        <v>45</v>
      </c>
      <c r="F53" s="39" t="str">
        <f>IF(エラー判定シート!$BQ51="OK",エラー判定シート!$U51,"")</f>
        <v/>
      </c>
      <c r="G53" s="42" t="str">
        <f>IF(エラー判定シート!$BQ51="OK",エラー判定シート!$W51,"")</f>
        <v/>
      </c>
      <c r="H53" s="42" t="str">
        <f>IF(エラー判定シート!$BQ51="OK",エラー判定シート!$Z51,"")</f>
        <v/>
      </c>
      <c r="I53" s="42" t="str">
        <f>IF(エラー判定シート!$BQ51="OK",エラー判定シート!$AC51,"")</f>
        <v/>
      </c>
      <c r="J53" s="42" t="str">
        <f>IF(エラー判定シート!$BQ51="OK",エラー判定シート!$AF51,"")</f>
        <v/>
      </c>
      <c r="K53" s="42" t="str">
        <f>IF(エラー判定シート!$BQ51="OK",エラー判定シート!$AL51,"")</f>
        <v/>
      </c>
      <c r="L53" s="42" t="str">
        <f>IF(エラー判定シート!$BQ51="OK",エラー判定シート!$AO51,"")</f>
        <v/>
      </c>
      <c r="M53" s="42" t="str">
        <f>IF(エラー判定シート!$BQ51="OK",エラー判定シート!$AS51,"")</f>
        <v/>
      </c>
      <c r="N53" s="42" t="str">
        <f>IF(エラー判定シート!$BQ51="OK",エラー判定シート!$AV51,"")</f>
        <v/>
      </c>
      <c r="O53" s="42" t="str">
        <f>IF(エラー判定シート!$BQ51="OK",エラー判定シート!$AX51,"")</f>
        <v/>
      </c>
      <c r="P53" s="42" t="str">
        <f>IF(エラー判定シート!$BQ51="OK",エラー判定シート!$BA51,"")</f>
        <v/>
      </c>
      <c r="Q53" s="42" t="str">
        <f>IF(エラー判定シート!$BQ51="OK",エラー判定シート!$BC51,"")</f>
        <v/>
      </c>
      <c r="R53" s="42" t="str">
        <f>IF(エラー判定シート!$BQ51="OK",エラー判定シート!$BH51,"")</f>
        <v/>
      </c>
      <c r="S53" s="42" t="str">
        <f>IF(エラー判定シート!$BQ51="OK",エラー判定シート!$BJ51,"")</f>
        <v/>
      </c>
      <c r="T53" s="42" t="str">
        <f>IF(エラー判定シート!$BQ51="OK",エラー判定シート!$BL51,"")</f>
        <v/>
      </c>
      <c r="U53" s="42" t="str">
        <f>IF(エラー判定シート!$BQ51="OK",エラー判定シート!$BN51,"")</f>
        <v/>
      </c>
    </row>
    <row r="54" spans="3:21">
      <c r="C54" s="55" t="str">
        <f>IF(AND($D$5&gt;=E54,エラー判定シート!$BQ52="OK"),$C$5,"")</f>
        <v/>
      </c>
      <c r="D54" s="39" t="str">
        <f>IF(エラー判定シート!$BQ52="OK",エラー判定シート!$BJ52,"")</f>
        <v/>
      </c>
      <c r="E54" s="14">
        <v>46</v>
      </c>
      <c r="F54" s="39" t="str">
        <f>IF(エラー判定シート!$BQ52="OK",エラー判定シート!$U52,"")</f>
        <v/>
      </c>
      <c r="G54" s="42" t="str">
        <f>IF(エラー判定シート!$BQ52="OK",エラー判定シート!$W52,"")</f>
        <v/>
      </c>
      <c r="H54" s="42" t="str">
        <f>IF(エラー判定シート!$BQ52="OK",エラー判定シート!$Z52,"")</f>
        <v/>
      </c>
      <c r="I54" s="42" t="str">
        <f>IF(エラー判定シート!$BQ52="OK",エラー判定シート!$AC52,"")</f>
        <v/>
      </c>
      <c r="J54" s="42" t="str">
        <f>IF(エラー判定シート!$BQ52="OK",エラー判定シート!$AF52,"")</f>
        <v/>
      </c>
      <c r="K54" s="42" t="str">
        <f>IF(エラー判定シート!$BQ52="OK",エラー判定シート!$AL52,"")</f>
        <v/>
      </c>
      <c r="L54" s="42" t="str">
        <f>IF(エラー判定シート!$BQ52="OK",エラー判定シート!$AO52,"")</f>
        <v/>
      </c>
      <c r="M54" s="42" t="str">
        <f>IF(エラー判定シート!$BQ52="OK",エラー判定シート!$AS52,"")</f>
        <v/>
      </c>
      <c r="N54" s="42" t="str">
        <f>IF(エラー判定シート!$BQ52="OK",エラー判定シート!$AV52,"")</f>
        <v/>
      </c>
      <c r="O54" s="42" t="str">
        <f>IF(エラー判定シート!$BQ52="OK",エラー判定シート!$AX52,"")</f>
        <v/>
      </c>
      <c r="P54" s="42" t="str">
        <f>IF(エラー判定シート!$BQ52="OK",エラー判定シート!$BA52,"")</f>
        <v/>
      </c>
      <c r="Q54" s="42" t="str">
        <f>IF(エラー判定シート!$BQ52="OK",エラー判定シート!$BC52,"")</f>
        <v/>
      </c>
      <c r="R54" s="42" t="str">
        <f>IF(エラー判定シート!$BQ52="OK",エラー判定シート!$BH52,"")</f>
        <v/>
      </c>
      <c r="S54" s="42" t="str">
        <f>IF(エラー判定シート!$BQ52="OK",エラー判定シート!$BJ52,"")</f>
        <v/>
      </c>
      <c r="T54" s="42" t="str">
        <f>IF(エラー判定シート!$BQ52="OK",エラー判定シート!$BL52,"")</f>
        <v/>
      </c>
      <c r="U54" s="42" t="str">
        <f>IF(エラー判定シート!$BQ52="OK",エラー判定シート!$BN52,"")</f>
        <v/>
      </c>
    </row>
    <row r="55" spans="3:21">
      <c r="C55" s="55" t="str">
        <f>IF(AND($D$5&gt;=E55,エラー判定シート!$BQ53="OK"),$C$5,"")</f>
        <v/>
      </c>
      <c r="D55" s="39" t="str">
        <f>IF(エラー判定シート!$BQ53="OK",エラー判定シート!$BJ53,"")</f>
        <v/>
      </c>
      <c r="E55" s="14">
        <v>47</v>
      </c>
      <c r="F55" s="39" t="str">
        <f>IF(エラー判定シート!$BQ53="OK",エラー判定シート!$U53,"")</f>
        <v/>
      </c>
      <c r="G55" s="42" t="str">
        <f>IF(エラー判定シート!$BQ53="OK",エラー判定シート!$W53,"")</f>
        <v/>
      </c>
      <c r="H55" s="42" t="str">
        <f>IF(エラー判定シート!$BQ53="OK",エラー判定シート!$Z53,"")</f>
        <v/>
      </c>
      <c r="I55" s="42" t="str">
        <f>IF(エラー判定シート!$BQ53="OK",エラー判定シート!$AC53,"")</f>
        <v/>
      </c>
      <c r="J55" s="42" t="str">
        <f>IF(エラー判定シート!$BQ53="OK",エラー判定シート!$AF53,"")</f>
        <v/>
      </c>
      <c r="K55" s="42" t="str">
        <f>IF(エラー判定シート!$BQ53="OK",エラー判定シート!$AL53,"")</f>
        <v/>
      </c>
      <c r="L55" s="42" t="str">
        <f>IF(エラー判定シート!$BQ53="OK",エラー判定シート!$AO53,"")</f>
        <v/>
      </c>
      <c r="M55" s="42" t="str">
        <f>IF(エラー判定シート!$BQ53="OK",エラー判定シート!$AS53,"")</f>
        <v/>
      </c>
      <c r="N55" s="42" t="str">
        <f>IF(エラー判定シート!$BQ53="OK",エラー判定シート!$AV53,"")</f>
        <v/>
      </c>
      <c r="O55" s="42" t="str">
        <f>IF(エラー判定シート!$BQ53="OK",エラー判定シート!$AX53,"")</f>
        <v/>
      </c>
      <c r="P55" s="42" t="str">
        <f>IF(エラー判定シート!$BQ53="OK",エラー判定シート!$BA53,"")</f>
        <v/>
      </c>
      <c r="Q55" s="42" t="str">
        <f>IF(エラー判定シート!$BQ53="OK",エラー判定シート!$BC53,"")</f>
        <v/>
      </c>
      <c r="R55" s="42" t="str">
        <f>IF(エラー判定シート!$BQ53="OK",エラー判定シート!$BH53,"")</f>
        <v/>
      </c>
      <c r="S55" s="42" t="str">
        <f>IF(エラー判定シート!$BQ53="OK",エラー判定シート!$BJ53,"")</f>
        <v/>
      </c>
      <c r="T55" s="42" t="str">
        <f>IF(エラー判定シート!$BQ53="OK",エラー判定シート!$BL53,"")</f>
        <v/>
      </c>
      <c r="U55" s="42" t="str">
        <f>IF(エラー判定シート!$BQ53="OK",エラー判定シート!$BN53,"")</f>
        <v/>
      </c>
    </row>
    <row r="56" spans="3:21">
      <c r="C56" s="55" t="str">
        <f>IF(AND($D$5&gt;=E56,エラー判定シート!$BQ54="OK"),$C$5,"")</f>
        <v/>
      </c>
      <c r="D56" s="39" t="str">
        <f>IF(エラー判定シート!$BQ54="OK",エラー判定シート!$BJ54,"")</f>
        <v/>
      </c>
      <c r="E56" s="14">
        <v>48</v>
      </c>
      <c r="F56" s="39" t="str">
        <f>IF(エラー判定シート!$BQ54="OK",エラー判定シート!$U54,"")</f>
        <v/>
      </c>
      <c r="G56" s="42" t="str">
        <f>IF(エラー判定シート!$BQ54="OK",エラー判定シート!$W54,"")</f>
        <v/>
      </c>
      <c r="H56" s="42" t="str">
        <f>IF(エラー判定シート!$BQ54="OK",エラー判定シート!$Z54,"")</f>
        <v/>
      </c>
      <c r="I56" s="42" t="str">
        <f>IF(エラー判定シート!$BQ54="OK",エラー判定シート!$AC54,"")</f>
        <v/>
      </c>
      <c r="J56" s="42" t="str">
        <f>IF(エラー判定シート!$BQ54="OK",エラー判定シート!$AF54,"")</f>
        <v/>
      </c>
      <c r="K56" s="42" t="str">
        <f>IF(エラー判定シート!$BQ54="OK",エラー判定シート!$AL54,"")</f>
        <v/>
      </c>
      <c r="L56" s="42" t="str">
        <f>IF(エラー判定シート!$BQ54="OK",エラー判定シート!$AO54,"")</f>
        <v/>
      </c>
      <c r="M56" s="42" t="str">
        <f>IF(エラー判定シート!$BQ54="OK",エラー判定シート!$AS54,"")</f>
        <v/>
      </c>
      <c r="N56" s="42" t="str">
        <f>IF(エラー判定シート!$BQ54="OK",エラー判定シート!$AV54,"")</f>
        <v/>
      </c>
      <c r="O56" s="42" t="str">
        <f>IF(エラー判定シート!$BQ54="OK",エラー判定シート!$AX54,"")</f>
        <v/>
      </c>
      <c r="P56" s="42" t="str">
        <f>IF(エラー判定シート!$BQ54="OK",エラー判定シート!$BA54,"")</f>
        <v/>
      </c>
      <c r="Q56" s="42" t="str">
        <f>IF(エラー判定シート!$BQ54="OK",エラー判定シート!$BC54,"")</f>
        <v/>
      </c>
      <c r="R56" s="42" t="str">
        <f>IF(エラー判定シート!$BQ54="OK",エラー判定シート!$BH54,"")</f>
        <v/>
      </c>
      <c r="S56" s="42" t="str">
        <f>IF(エラー判定シート!$BQ54="OK",エラー判定シート!$BJ54,"")</f>
        <v/>
      </c>
      <c r="T56" s="42" t="str">
        <f>IF(エラー判定シート!$BQ54="OK",エラー判定シート!$BL54,"")</f>
        <v/>
      </c>
      <c r="U56" s="42" t="str">
        <f>IF(エラー判定シート!$BQ54="OK",エラー判定シート!$BN54,"")</f>
        <v/>
      </c>
    </row>
    <row r="57" spans="3:21">
      <c r="C57" s="55" t="str">
        <f>IF(AND($D$5&gt;=E57,エラー判定シート!$BQ55="OK"),$C$5,"")</f>
        <v/>
      </c>
      <c r="D57" s="39" t="str">
        <f>IF(エラー判定シート!$BQ55="OK",エラー判定シート!$BJ55,"")</f>
        <v/>
      </c>
      <c r="E57" s="14">
        <v>49</v>
      </c>
      <c r="F57" s="39" t="str">
        <f>IF(エラー判定シート!$BQ55="OK",エラー判定シート!$U55,"")</f>
        <v/>
      </c>
      <c r="G57" s="42" t="str">
        <f>IF(エラー判定シート!$BQ55="OK",エラー判定シート!$W55,"")</f>
        <v/>
      </c>
      <c r="H57" s="42" t="str">
        <f>IF(エラー判定シート!$BQ55="OK",エラー判定シート!$Z55,"")</f>
        <v/>
      </c>
      <c r="I57" s="42" t="str">
        <f>IF(エラー判定シート!$BQ55="OK",エラー判定シート!$AC55,"")</f>
        <v/>
      </c>
      <c r="J57" s="42" t="str">
        <f>IF(エラー判定シート!$BQ55="OK",エラー判定シート!$AF55,"")</f>
        <v/>
      </c>
      <c r="K57" s="42" t="str">
        <f>IF(エラー判定シート!$BQ55="OK",エラー判定シート!$AL55,"")</f>
        <v/>
      </c>
      <c r="L57" s="42" t="str">
        <f>IF(エラー判定シート!$BQ55="OK",エラー判定シート!$AO55,"")</f>
        <v/>
      </c>
      <c r="M57" s="42" t="str">
        <f>IF(エラー判定シート!$BQ55="OK",エラー判定シート!$AS55,"")</f>
        <v/>
      </c>
      <c r="N57" s="42" t="str">
        <f>IF(エラー判定シート!$BQ55="OK",エラー判定シート!$AV55,"")</f>
        <v/>
      </c>
      <c r="O57" s="42" t="str">
        <f>IF(エラー判定シート!$BQ55="OK",エラー判定シート!$AX55,"")</f>
        <v/>
      </c>
      <c r="P57" s="42" t="str">
        <f>IF(エラー判定シート!$BQ55="OK",エラー判定シート!$BA55,"")</f>
        <v/>
      </c>
      <c r="Q57" s="42" t="str">
        <f>IF(エラー判定シート!$BQ55="OK",エラー判定シート!$BC55,"")</f>
        <v/>
      </c>
      <c r="R57" s="42" t="str">
        <f>IF(エラー判定シート!$BQ55="OK",エラー判定シート!$BH55,"")</f>
        <v/>
      </c>
      <c r="S57" s="42" t="str">
        <f>IF(エラー判定シート!$BQ55="OK",エラー判定シート!$BJ55,"")</f>
        <v/>
      </c>
      <c r="T57" s="42" t="str">
        <f>IF(エラー判定シート!$BQ55="OK",エラー判定シート!$BL55,"")</f>
        <v/>
      </c>
      <c r="U57" s="42" t="str">
        <f>IF(エラー判定シート!$BQ55="OK",エラー判定シート!$BN55,"")</f>
        <v/>
      </c>
    </row>
    <row r="58" spans="3:21">
      <c r="C58" s="55" t="str">
        <f>IF(AND($D$5&gt;=E58,エラー判定シート!$BQ56="OK"),$C$5,"")</f>
        <v/>
      </c>
      <c r="D58" s="39" t="str">
        <f>IF(エラー判定シート!$BQ56="OK",エラー判定シート!$BJ56,"")</f>
        <v/>
      </c>
      <c r="E58" s="14">
        <v>50</v>
      </c>
      <c r="F58" s="39" t="str">
        <f>IF(エラー判定シート!$BQ56="OK",エラー判定シート!$U56,"")</f>
        <v/>
      </c>
      <c r="G58" s="42" t="str">
        <f>IF(エラー判定シート!$BQ56="OK",エラー判定シート!$W56,"")</f>
        <v/>
      </c>
      <c r="H58" s="42" t="str">
        <f>IF(エラー判定シート!$BQ56="OK",エラー判定シート!$Z56,"")</f>
        <v/>
      </c>
      <c r="I58" s="42" t="str">
        <f>IF(エラー判定シート!$BQ56="OK",エラー判定シート!$AC56,"")</f>
        <v/>
      </c>
      <c r="J58" s="42" t="str">
        <f>IF(エラー判定シート!$BQ56="OK",エラー判定シート!$AF56,"")</f>
        <v/>
      </c>
      <c r="K58" s="42" t="str">
        <f>IF(エラー判定シート!$BQ56="OK",エラー判定シート!$AL56,"")</f>
        <v/>
      </c>
      <c r="L58" s="42" t="str">
        <f>IF(エラー判定シート!$BQ56="OK",エラー判定シート!$AO56,"")</f>
        <v/>
      </c>
      <c r="M58" s="42" t="str">
        <f>IF(エラー判定シート!$BQ56="OK",エラー判定シート!$AS56,"")</f>
        <v/>
      </c>
      <c r="N58" s="42" t="str">
        <f>IF(エラー判定シート!$BQ56="OK",エラー判定シート!$AV56,"")</f>
        <v/>
      </c>
      <c r="O58" s="42" t="str">
        <f>IF(エラー判定シート!$BQ56="OK",エラー判定シート!$AX56,"")</f>
        <v/>
      </c>
      <c r="P58" s="42" t="str">
        <f>IF(エラー判定シート!$BQ56="OK",エラー判定シート!$BA56,"")</f>
        <v/>
      </c>
      <c r="Q58" s="42" t="str">
        <f>IF(エラー判定シート!$BQ56="OK",エラー判定シート!$BC56,"")</f>
        <v/>
      </c>
      <c r="R58" s="42" t="str">
        <f>IF(エラー判定シート!$BQ56="OK",エラー判定シート!$BH56,"")</f>
        <v/>
      </c>
      <c r="S58" s="42" t="str">
        <f>IF(エラー判定シート!$BQ56="OK",エラー判定シート!$BJ56,"")</f>
        <v/>
      </c>
      <c r="T58" s="42" t="str">
        <f>IF(エラー判定シート!$BQ56="OK",エラー判定シート!$BL56,"")</f>
        <v/>
      </c>
      <c r="U58" s="42" t="str">
        <f>IF(エラー判定シート!$BQ56="OK",エラー判定シート!$BN56,"")</f>
        <v/>
      </c>
    </row>
  </sheetData>
  <mergeCells count="18">
    <mergeCell ref="G7:I7"/>
    <mergeCell ref="B7:B8"/>
    <mergeCell ref="C7:C8"/>
    <mergeCell ref="D7:D8"/>
    <mergeCell ref="E7:E8"/>
    <mergeCell ref="F7:F8"/>
    <mergeCell ref="J7:J8"/>
    <mergeCell ref="L7:L8"/>
    <mergeCell ref="M7:M8"/>
    <mergeCell ref="N7:N8"/>
    <mergeCell ref="O7:O8"/>
    <mergeCell ref="T7:T8"/>
    <mergeCell ref="U7:U8"/>
    <mergeCell ref="K7:K8"/>
    <mergeCell ref="P7:P8"/>
    <mergeCell ref="Q7:Q8"/>
    <mergeCell ref="R7:R8"/>
    <mergeCell ref="S7:S8"/>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48"/>
  <sheetViews>
    <sheetView workbookViewId="0">
      <selection activeCell="E40" sqref="E40"/>
    </sheetView>
  </sheetViews>
  <sheetFormatPr defaultRowHeight="11.25"/>
  <cols>
    <col min="1" max="1" width="9.33203125" style="11"/>
    <col min="2" max="3" width="10.83203125" style="11" customWidth="1"/>
    <col min="4" max="5" width="10.83203125" customWidth="1"/>
  </cols>
  <sheetData>
    <row r="1" spans="1:5">
      <c r="A1" s="193" t="s">
        <v>4382</v>
      </c>
      <c r="B1" s="193" t="s">
        <v>4469</v>
      </c>
      <c r="C1" s="193"/>
      <c r="D1" s="193" t="s">
        <v>4472</v>
      </c>
      <c r="E1" s="193"/>
    </row>
    <row r="2" spans="1:5">
      <c r="A2" s="193"/>
      <c r="B2" s="61" t="s">
        <v>4470</v>
      </c>
      <c r="C2" s="61" t="s">
        <v>4471</v>
      </c>
      <c r="D2" s="61" t="s">
        <v>4470</v>
      </c>
      <c r="E2" s="61" t="s">
        <v>4471</v>
      </c>
    </row>
    <row r="3" spans="1:5">
      <c r="A3" s="61" t="s">
        <v>4445</v>
      </c>
      <c r="B3" s="56" t="s">
        <v>4503</v>
      </c>
      <c r="C3" s="57" t="s">
        <v>4627</v>
      </c>
      <c r="D3" s="57" t="s">
        <v>4627</v>
      </c>
      <c r="E3" s="56" t="s">
        <v>4503</v>
      </c>
    </row>
    <row r="4" spans="1:5">
      <c r="A4" s="61" t="s">
        <v>4446</v>
      </c>
      <c r="B4" s="56" t="s">
        <v>4656</v>
      </c>
      <c r="C4" s="57" t="s">
        <v>4627</v>
      </c>
      <c r="D4" s="57" t="s">
        <v>4627</v>
      </c>
      <c r="E4" s="56" t="s">
        <v>4656</v>
      </c>
    </row>
    <row r="5" spans="1:5">
      <c r="A5" s="61" t="s">
        <v>4447</v>
      </c>
      <c r="B5" s="56" t="s">
        <v>4657</v>
      </c>
      <c r="C5" s="57" t="s">
        <v>4627</v>
      </c>
      <c r="D5" s="57" t="s">
        <v>4627</v>
      </c>
      <c r="E5" s="56" t="s">
        <v>4657</v>
      </c>
    </row>
    <row r="6" spans="1:5">
      <c r="A6" s="61" t="s">
        <v>4448</v>
      </c>
      <c r="B6" s="56" t="s">
        <v>4502</v>
      </c>
      <c r="C6" s="57" t="s">
        <v>4627</v>
      </c>
      <c r="D6" s="57" t="s">
        <v>4627</v>
      </c>
      <c r="E6" s="56" t="s">
        <v>4502</v>
      </c>
    </row>
    <row r="7" spans="1:5">
      <c r="A7" s="58" t="s">
        <v>4449</v>
      </c>
      <c r="B7" s="58" t="s">
        <v>4626</v>
      </c>
      <c r="C7" s="58" t="s">
        <v>4626</v>
      </c>
      <c r="D7" s="58" t="s">
        <v>4626</v>
      </c>
      <c r="E7" s="58" t="s">
        <v>4626</v>
      </c>
    </row>
    <row r="8" spans="1:5">
      <c r="A8" s="61" t="s">
        <v>4450</v>
      </c>
      <c r="B8" s="56" t="s">
        <v>4658</v>
      </c>
      <c r="C8" s="57" t="s">
        <v>4627</v>
      </c>
      <c r="D8" s="57" t="s">
        <v>4627</v>
      </c>
      <c r="E8" s="56" t="s">
        <v>4658</v>
      </c>
    </row>
    <row r="9" spans="1:5">
      <c r="A9" s="61" t="s">
        <v>4451</v>
      </c>
      <c r="B9" s="56" t="s">
        <v>4659</v>
      </c>
      <c r="C9" s="57" t="s">
        <v>4627</v>
      </c>
      <c r="D9" s="57" t="s">
        <v>4627</v>
      </c>
      <c r="E9" s="56" t="s">
        <v>4659</v>
      </c>
    </row>
    <row r="10" spans="1:5">
      <c r="A10" s="61" t="s">
        <v>4452</v>
      </c>
      <c r="B10" s="56" t="s">
        <v>4660</v>
      </c>
      <c r="C10" s="57" t="s">
        <v>4627</v>
      </c>
      <c r="D10" s="57" t="s">
        <v>4627</v>
      </c>
      <c r="E10" s="56" t="s">
        <v>4660</v>
      </c>
    </row>
    <row r="11" spans="1:5">
      <c r="A11" s="61" t="s">
        <v>4453</v>
      </c>
      <c r="B11" s="56" t="s">
        <v>4661</v>
      </c>
      <c r="C11" s="57" t="s">
        <v>4627</v>
      </c>
      <c r="D11" s="57" t="s">
        <v>4627</v>
      </c>
      <c r="E11" s="56" t="s">
        <v>4661</v>
      </c>
    </row>
    <row r="12" spans="1:5">
      <c r="A12" s="61" t="s">
        <v>4454</v>
      </c>
      <c r="B12" s="56" t="s">
        <v>4662</v>
      </c>
      <c r="C12" s="57" t="s">
        <v>4627</v>
      </c>
      <c r="D12" s="57" t="s">
        <v>4627</v>
      </c>
      <c r="E12" s="56" t="s">
        <v>4662</v>
      </c>
    </row>
    <row r="13" spans="1:5">
      <c r="A13" s="61" t="s">
        <v>4455</v>
      </c>
      <c r="B13" s="57" t="s">
        <v>4626</v>
      </c>
      <c r="C13" s="56" t="s">
        <v>4664</v>
      </c>
      <c r="D13" s="57" t="s">
        <v>4627</v>
      </c>
      <c r="E13" s="56" t="s">
        <v>4664</v>
      </c>
    </row>
    <row r="14" spans="1:5">
      <c r="A14" s="58" t="s">
        <v>4456</v>
      </c>
      <c r="B14" s="58" t="s">
        <v>4626</v>
      </c>
      <c r="C14" s="58" t="s">
        <v>4626</v>
      </c>
      <c r="D14" s="58" t="s">
        <v>4626</v>
      </c>
      <c r="E14" s="58" t="s">
        <v>4626</v>
      </c>
    </row>
    <row r="15" spans="1:5">
      <c r="A15" s="61" t="s">
        <v>4457</v>
      </c>
      <c r="B15" s="57" t="s">
        <v>4627</v>
      </c>
      <c r="C15" s="56" t="s">
        <v>4665</v>
      </c>
      <c r="D15" s="57" t="s">
        <v>4627</v>
      </c>
      <c r="E15" s="56" t="s">
        <v>4665</v>
      </c>
    </row>
    <row r="16" spans="1:5">
      <c r="A16" s="61" t="s">
        <v>4458</v>
      </c>
      <c r="B16" s="57" t="s">
        <v>4627</v>
      </c>
      <c r="C16" s="56" t="s">
        <v>4666</v>
      </c>
      <c r="D16" s="57" t="s">
        <v>4627</v>
      </c>
      <c r="E16" s="56" t="s">
        <v>4666</v>
      </c>
    </row>
    <row r="17" spans="1:5">
      <c r="A17" s="61" t="s">
        <v>4395</v>
      </c>
      <c r="B17" s="57" t="s">
        <v>4627</v>
      </c>
      <c r="C17" s="56" t="s">
        <v>4667</v>
      </c>
      <c r="D17" s="57" t="s">
        <v>4627</v>
      </c>
      <c r="E17" s="56" t="s">
        <v>4667</v>
      </c>
    </row>
    <row r="18" spans="1:5">
      <c r="A18" s="61" t="s">
        <v>4397</v>
      </c>
      <c r="B18" s="57" t="s">
        <v>4627</v>
      </c>
      <c r="C18" s="56" t="s">
        <v>4668</v>
      </c>
      <c r="D18" s="57" t="s">
        <v>4627</v>
      </c>
      <c r="E18" s="56" t="s">
        <v>4668</v>
      </c>
    </row>
    <row r="19" spans="1:5">
      <c r="A19" s="61" t="s">
        <v>4399</v>
      </c>
      <c r="B19" s="57" t="s">
        <v>4627</v>
      </c>
      <c r="C19" s="56" t="s">
        <v>4669</v>
      </c>
      <c r="D19" s="57" t="s">
        <v>4627</v>
      </c>
      <c r="E19" s="56" t="s">
        <v>4669</v>
      </c>
    </row>
    <row r="20" spans="1:5">
      <c r="A20" s="61" t="s">
        <v>4401</v>
      </c>
      <c r="B20" s="57" t="s">
        <v>4627</v>
      </c>
      <c r="C20" s="56" t="s">
        <v>4670</v>
      </c>
      <c r="D20" s="57" t="s">
        <v>4627</v>
      </c>
      <c r="E20" s="56" t="s">
        <v>4670</v>
      </c>
    </row>
    <row r="21" spans="1:5">
      <c r="A21" s="61" t="s">
        <v>4403</v>
      </c>
      <c r="B21" s="57" t="s">
        <v>4627</v>
      </c>
      <c r="C21" s="56" t="s">
        <v>4671</v>
      </c>
      <c r="D21" s="57" t="s">
        <v>4627</v>
      </c>
      <c r="E21" s="56" t="s">
        <v>4671</v>
      </c>
    </row>
    <row r="22" spans="1:5">
      <c r="A22" s="61" t="s">
        <v>4405</v>
      </c>
      <c r="B22" s="57" t="s">
        <v>4627</v>
      </c>
      <c r="C22" s="56" t="s">
        <v>4672</v>
      </c>
      <c r="D22" s="57" t="s">
        <v>4627</v>
      </c>
      <c r="E22" s="56" t="s">
        <v>4672</v>
      </c>
    </row>
    <row r="23" spans="1:5">
      <c r="A23" s="61" t="s">
        <v>4407</v>
      </c>
      <c r="B23" s="57" t="s">
        <v>4627</v>
      </c>
      <c r="C23" s="56" t="s">
        <v>4673</v>
      </c>
      <c r="D23" s="57" t="s">
        <v>4627</v>
      </c>
      <c r="E23" s="56" t="s">
        <v>4673</v>
      </c>
    </row>
    <row r="24" spans="1:5">
      <c r="A24" s="61" t="s">
        <v>4409</v>
      </c>
      <c r="B24" s="57" t="s">
        <v>4627</v>
      </c>
      <c r="C24" s="56" t="s">
        <v>4674</v>
      </c>
      <c r="D24" s="57" t="s">
        <v>4627</v>
      </c>
      <c r="E24" s="56" t="s">
        <v>4674</v>
      </c>
    </row>
    <row r="25" spans="1:5">
      <c r="A25" s="61" t="s">
        <v>4411</v>
      </c>
      <c r="B25" s="57" t="s">
        <v>4627</v>
      </c>
      <c r="C25" s="56" t="s">
        <v>4675</v>
      </c>
      <c r="D25" s="57" t="s">
        <v>4627</v>
      </c>
      <c r="E25" s="56" t="s">
        <v>4675</v>
      </c>
    </row>
    <row r="26" spans="1:5">
      <c r="A26" s="61" t="s">
        <v>4413</v>
      </c>
      <c r="B26" s="57" t="s">
        <v>4627</v>
      </c>
      <c r="C26" s="56" t="s">
        <v>4676</v>
      </c>
      <c r="D26" s="57" t="s">
        <v>4627</v>
      </c>
      <c r="E26" s="56" t="s">
        <v>4676</v>
      </c>
    </row>
    <row r="27" spans="1:5">
      <c r="A27" s="61" t="s">
        <v>4415</v>
      </c>
      <c r="B27" s="57" t="s">
        <v>4627</v>
      </c>
      <c r="C27" s="56" t="s">
        <v>4677</v>
      </c>
      <c r="D27" s="57" t="s">
        <v>4627</v>
      </c>
      <c r="E27" s="56" t="s">
        <v>4677</v>
      </c>
    </row>
    <row r="28" spans="1:5">
      <c r="A28" s="61" t="s">
        <v>4417</v>
      </c>
      <c r="B28" s="57" t="s">
        <v>4627</v>
      </c>
      <c r="C28" s="56" t="s">
        <v>4678</v>
      </c>
      <c r="D28" s="57" t="s">
        <v>4627</v>
      </c>
      <c r="E28" s="56" t="s">
        <v>4678</v>
      </c>
    </row>
    <row r="29" spans="1:5">
      <c r="A29" s="61" t="s">
        <v>4419</v>
      </c>
      <c r="B29" s="57" t="s">
        <v>4627</v>
      </c>
      <c r="C29" s="56" t="s">
        <v>4679</v>
      </c>
      <c r="D29" s="57" t="s">
        <v>4627</v>
      </c>
      <c r="E29" s="56" t="s">
        <v>4679</v>
      </c>
    </row>
    <row r="30" spans="1:5">
      <c r="A30" s="61" t="s">
        <v>4421</v>
      </c>
      <c r="B30" s="57" t="s">
        <v>4627</v>
      </c>
      <c r="C30" s="56" t="s">
        <v>4680</v>
      </c>
      <c r="D30" s="57" t="s">
        <v>4627</v>
      </c>
      <c r="E30" s="56" t="s">
        <v>4680</v>
      </c>
    </row>
    <row r="31" spans="1:5">
      <c r="A31" s="58" t="s">
        <v>4459</v>
      </c>
      <c r="B31" s="58" t="s">
        <v>4626</v>
      </c>
      <c r="C31" s="58" t="s">
        <v>4626</v>
      </c>
      <c r="D31" s="58" t="s">
        <v>4626</v>
      </c>
      <c r="E31" s="58" t="s">
        <v>4626</v>
      </c>
    </row>
    <row r="32" spans="1:5">
      <c r="A32" s="61" t="s">
        <v>4423</v>
      </c>
      <c r="B32" s="57" t="s">
        <v>4627</v>
      </c>
      <c r="C32" s="56" t="s">
        <v>4681</v>
      </c>
      <c r="D32" s="57" t="s">
        <v>4627</v>
      </c>
      <c r="E32" s="56" t="s">
        <v>4681</v>
      </c>
    </row>
    <row r="33" spans="1:5">
      <c r="A33" s="61" t="s">
        <v>4425</v>
      </c>
      <c r="B33" s="57" t="s">
        <v>4627</v>
      </c>
      <c r="C33" s="56" t="s">
        <v>4682</v>
      </c>
      <c r="D33" s="57" t="s">
        <v>4627</v>
      </c>
      <c r="E33" s="56" t="s">
        <v>4682</v>
      </c>
    </row>
    <row r="34" spans="1:5">
      <c r="A34" s="61" t="s">
        <v>4427</v>
      </c>
      <c r="B34" s="57" t="s">
        <v>4627</v>
      </c>
      <c r="C34" s="56" t="s">
        <v>4683</v>
      </c>
      <c r="D34" s="57" t="s">
        <v>4627</v>
      </c>
      <c r="E34" s="56" t="s">
        <v>4683</v>
      </c>
    </row>
    <row r="35" spans="1:5">
      <c r="A35" s="61" t="s">
        <v>4429</v>
      </c>
      <c r="B35" s="57" t="s">
        <v>4627</v>
      </c>
      <c r="C35" s="56" t="s">
        <v>4684</v>
      </c>
      <c r="D35" s="57" t="s">
        <v>4627</v>
      </c>
      <c r="E35" s="56" t="s">
        <v>4684</v>
      </c>
    </row>
    <row r="36" spans="1:5">
      <c r="A36" s="61" t="s">
        <v>4431</v>
      </c>
      <c r="B36" s="57" t="s">
        <v>4627</v>
      </c>
      <c r="C36" s="56" t="s">
        <v>4685</v>
      </c>
      <c r="D36" s="57" t="s">
        <v>4627</v>
      </c>
      <c r="E36" s="56" t="s">
        <v>4685</v>
      </c>
    </row>
    <row r="37" spans="1:5">
      <c r="A37" s="61" t="s">
        <v>4433</v>
      </c>
      <c r="B37" s="57" t="s">
        <v>4627</v>
      </c>
      <c r="C37" s="56" t="s">
        <v>4686</v>
      </c>
      <c r="D37" s="57" t="s">
        <v>4627</v>
      </c>
      <c r="E37" s="56" t="s">
        <v>4686</v>
      </c>
    </row>
    <row r="38" spans="1:5">
      <c r="A38" s="61" t="s">
        <v>4435</v>
      </c>
      <c r="B38" s="57" t="s">
        <v>4627</v>
      </c>
      <c r="C38" s="56" t="s">
        <v>4687</v>
      </c>
      <c r="D38" s="57" t="s">
        <v>4627</v>
      </c>
      <c r="E38" s="56" t="s">
        <v>4687</v>
      </c>
    </row>
    <row r="39" spans="1:5">
      <c r="A39" s="61" t="s">
        <v>4437</v>
      </c>
      <c r="B39" s="57" t="s">
        <v>4627</v>
      </c>
      <c r="C39" s="56" t="s">
        <v>4688</v>
      </c>
      <c r="D39" s="57" t="s">
        <v>4627</v>
      </c>
      <c r="E39" s="56" t="s">
        <v>4688</v>
      </c>
    </row>
    <row r="40" spans="1:5">
      <c r="A40" s="61" t="s">
        <v>4460</v>
      </c>
      <c r="B40" s="57" t="s">
        <v>4627</v>
      </c>
      <c r="C40" s="57" t="s">
        <v>4627</v>
      </c>
      <c r="D40" s="57" t="s">
        <v>4627</v>
      </c>
      <c r="E40" s="56" t="s">
        <v>4694</v>
      </c>
    </row>
    <row r="41" spans="1:5">
      <c r="A41" s="61" t="s">
        <v>4461</v>
      </c>
      <c r="B41" s="57" t="s">
        <v>4627</v>
      </c>
      <c r="C41" s="56" t="s">
        <v>4689</v>
      </c>
      <c r="D41" s="57" t="s">
        <v>4627</v>
      </c>
      <c r="E41" s="56" t="s">
        <v>4689</v>
      </c>
    </row>
    <row r="42" spans="1:5">
      <c r="A42" s="61" t="s">
        <v>4462</v>
      </c>
      <c r="B42" s="57" t="s">
        <v>4627</v>
      </c>
      <c r="C42" s="56" t="s">
        <v>4690</v>
      </c>
      <c r="D42" s="56" t="s">
        <v>4690</v>
      </c>
      <c r="E42" s="57" t="s">
        <v>4627</v>
      </c>
    </row>
    <row r="43" spans="1:5">
      <c r="A43" s="61" t="s">
        <v>4463</v>
      </c>
      <c r="B43" s="57" t="s">
        <v>4627</v>
      </c>
      <c r="C43" s="56" t="s">
        <v>4691</v>
      </c>
      <c r="D43" s="57" t="s">
        <v>4627</v>
      </c>
      <c r="E43" s="56" t="s">
        <v>4691</v>
      </c>
    </row>
    <row r="44" spans="1:5">
      <c r="A44" s="61" t="s">
        <v>4464</v>
      </c>
      <c r="B44" s="57" t="s">
        <v>4627</v>
      </c>
      <c r="C44" s="57" t="s">
        <v>4627</v>
      </c>
      <c r="D44" s="56" t="s">
        <v>4693</v>
      </c>
      <c r="E44" s="57" t="s">
        <v>4627</v>
      </c>
    </row>
    <row r="45" spans="1:5">
      <c r="A45" s="61" t="s">
        <v>4465</v>
      </c>
      <c r="B45" s="57" t="s">
        <v>4627</v>
      </c>
      <c r="C45" s="56" t="s">
        <v>4692</v>
      </c>
      <c r="D45" s="57" t="s">
        <v>4627</v>
      </c>
      <c r="E45" s="56" t="s">
        <v>4692</v>
      </c>
    </row>
    <row r="46" spans="1:5">
      <c r="A46" s="59" t="s">
        <v>4466</v>
      </c>
      <c r="B46" s="60" t="s">
        <v>4627</v>
      </c>
      <c r="C46" s="60" t="s">
        <v>4627</v>
      </c>
      <c r="D46" s="60" t="s">
        <v>4627</v>
      </c>
      <c r="E46" s="60" t="s">
        <v>4627</v>
      </c>
    </row>
    <row r="47" spans="1:5">
      <c r="A47" s="61" t="s">
        <v>4467</v>
      </c>
      <c r="B47" s="56" t="s">
        <v>4663</v>
      </c>
      <c r="C47" s="57" t="s">
        <v>4627</v>
      </c>
      <c r="D47" s="57" t="s">
        <v>4627</v>
      </c>
      <c r="E47" s="56" t="s">
        <v>4663</v>
      </c>
    </row>
    <row r="48" spans="1:5">
      <c r="A48" s="58" t="s">
        <v>4468</v>
      </c>
      <c r="B48" s="58" t="s">
        <v>4626</v>
      </c>
      <c r="C48" s="58" t="s">
        <v>4626</v>
      </c>
      <c r="D48" s="58" t="s">
        <v>4626</v>
      </c>
      <c r="E48" s="58" t="s">
        <v>4626</v>
      </c>
    </row>
  </sheetData>
  <mergeCells count="3">
    <mergeCell ref="B1:C1"/>
    <mergeCell ref="D1:E1"/>
    <mergeCell ref="A1:A2"/>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K4233"/>
  <sheetViews>
    <sheetView workbookViewId="0">
      <selection activeCell="A87" sqref="A87:A137"/>
    </sheetView>
  </sheetViews>
  <sheetFormatPr defaultColWidth="9.33203125" defaultRowHeight="11.25"/>
  <cols>
    <col min="2" max="2" width="10.6640625" bestFit="1" customWidth="1"/>
    <col min="3" max="3" width="9.5" bestFit="1" customWidth="1"/>
    <col min="4" max="5" width="9.5" customWidth="1"/>
    <col min="6" max="6" width="15.5" customWidth="1"/>
    <col min="7" max="7" width="12.6640625" customWidth="1"/>
    <col min="8" max="8" width="22" bestFit="1" customWidth="1"/>
    <col min="9" max="9" width="33.6640625" bestFit="1" customWidth="1"/>
    <col min="10" max="10" width="15" customWidth="1"/>
    <col min="11" max="11" width="10.6640625" bestFit="1" customWidth="1"/>
  </cols>
  <sheetData>
    <row r="1" spans="1:11" s="11" customFormat="1" ht="18" customHeight="1">
      <c r="A1" s="23" t="s">
        <v>32</v>
      </c>
      <c r="B1" s="23" t="s">
        <v>4381</v>
      </c>
      <c r="C1" s="23" t="s">
        <v>4444</v>
      </c>
      <c r="D1" s="23" t="s">
        <v>4475</v>
      </c>
      <c r="E1" s="23" t="s">
        <v>4477</v>
      </c>
      <c r="F1" s="23" t="s">
        <v>2</v>
      </c>
      <c r="G1" s="23" t="s">
        <v>3</v>
      </c>
      <c r="H1" s="23" t="s">
        <v>9</v>
      </c>
      <c r="I1" s="23" t="s">
        <v>4</v>
      </c>
      <c r="J1" s="23" t="s">
        <v>6</v>
      </c>
      <c r="K1" s="23" t="s">
        <v>4567</v>
      </c>
    </row>
    <row r="2" spans="1:11" ht="11.25" customHeight="1"/>
    <row r="3" spans="1:11" ht="13.5">
      <c r="A3" t="s">
        <v>33</v>
      </c>
      <c r="B3" s="16" t="s">
        <v>171</v>
      </c>
      <c r="C3" t="s">
        <v>4383</v>
      </c>
      <c r="D3" t="s">
        <v>4478</v>
      </c>
      <c r="E3">
        <v>1</v>
      </c>
      <c r="F3" t="s">
        <v>28</v>
      </c>
      <c r="G3" t="s">
        <v>22</v>
      </c>
      <c r="H3" t="s">
        <v>13</v>
      </c>
      <c r="I3" s="13" t="s">
        <v>4526</v>
      </c>
      <c r="J3" t="s">
        <v>14</v>
      </c>
      <c r="K3" t="s">
        <v>4568</v>
      </c>
    </row>
    <row r="4" spans="1:11" ht="13.5">
      <c r="A4" t="s">
        <v>34</v>
      </c>
      <c r="B4" s="16" t="s">
        <v>172</v>
      </c>
      <c r="C4" t="s">
        <v>4384</v>
      </c>
      <c r="D4" t="s">
        <v>4479</v>
      </c>
      <c r="E4">
        <v>2</v>
      </c>
      <c r="F4" t="s">
        <v>24</v>
      </c>
      <c r="G4" t="s">
        <v>23</v>
      </c>
      <c r="H4" t="s">
        <v>20</v>
      </c>
      <c r="I4" s="13" t="s">
        <v>18</v>
      </c>
      <c r="J4" t="s">
        <v>15</v>
      </c>
    </row>
    <row r="5" spans="1:11" ht="13.5">
      <c r="A5" t="s">
        <v>35</v>
      </c>
      <c r="B5" s="16" t="s">
        <v>173</v>
      </c>
      <c r="C5" t="s">
        <v>4385</v>
      </c>
      <c r="D5" t="s">
        <v>4480</v>
      </c>
      <c r="E5">
        <v>3</v>
      </c>
      <c r="F5" t="s">
        <v>25</v>
      </c>
      <c r="I5" s="13" t="s">
        <v>4509</v>
      </c>
      <c r="J5" t="s">
        <v>17</v>
      </c>
    </row>
    <row r="6" spans="1:11" ht="13.5">
      <c r="A6" t="s">
        <v>36</v>
      </c>
      <c r="B6" s="16" t="s">
        <v>174</v>
      </c>
      <c r="C6" t="s">
        <v>4386</v>
      </c>
      <c r="E6">
        <v>4</v>
      </c>
      <c r="F6" t="s">
        <v>26</v>
      </c>
      <c r="I6" s="13" t="s">
        <v>4505</v>
      </c>
      <c r="J6" t="s">
        <v>16</v>
      </c>
    </row>
    <row r="7" spans="1:11" ht="13.5">
      <c r="A7" t="s">
        <v>37</v>
      </c>
      <c r="B7" s="16" t="s">
        <v>175</v>
      </c>
      <c r="C7" t="s">
        <v>4387</v>
      </c>
      <c r="E7">
        <v>5</v>
      </c>
      <c r="I7" s="13" t="s">
        <v>4527</v>
      </c>
    </row>
    <row r="8" spans="1:11" ht="13.5">
      <c r="A8" t="s">
        <v>38</v>
      </c>
      <c r="B8" s="16" t="s">
        <v>176</v>
      </c>
      <c r="C8" t="s">
        <v>4388</v>
      </c>
      <c r="E8">
        <v>6</v>
      </c>
      <c r="I8" s="13" t="s">
        <v>4528</v>
      </c>
    </row>
    <row r="9" spans="1:11" ht="13.5">
      <c r="A9" t="s">
        <v>39</v>
      </c>
      <c r="B9" s="16" t="s">
        <v>177</v>
      </c>
      <c r="C9" t="s">
        <v>4389</v>
      </c>
      <c r="E9">
        <v>7</v>
      </c>
      <c r="I9" s="13" t="s">
        <v>4529</v>
      </c>
    </row>
    <row r="10" spans="1:11" ht="13.5">
      <c r="A10" t="s">
        <v>40</v>
      </c>
      <c r="B10" s="16" t="s">
        <v>178</v>
      </c>
      <c r="C10" t="s">
        <v>4390</v>
      </c>
      <c r="E10">
        <v>8</v>
      </c>
      <c r="I10" s="13" t="s">
        <v>4530</v>
      </c>
    </row>
    <row r="11" spans="1:11" ht="13.5">
      <c r="A11" t="s">
        <v>41</v>
      </c>
      <c r="B11" s="16" t="s">
        <v>179</v>
      </c>
      <c r="C11" t="s">
        <v>4391</v>
      </c>
      <c r="E11">
        <v>9</v>
      </c>
      <c r="I11" s="13" t="s">
        <v>4510</v>
      </c>
    </row>
    <row r="12" spans="1:11" ht="13.5">
      <c r="A12" t="s">
        <v>39</v>
      </c>
      <c r="B12" s="16" t="s">
        <v>180</v>
      </c>
      <c r="C12" t="s">
        <v>4392</v>
      </c>
      <c r="E12">
        <v>10</v>
      </c>
      <c r="I12" s="13" t="s">
        <v>4531</v>
      </c>
    </row>
    <row r="13" spans="1:11" ht="13.5">
      <c r="A13" t="s">
        <v>42</v>
      </c>
      <c r="B13" s="16" t="s">
        <v>181</v>
      </c>
      <c r="C13" t="s">
        <v>4393</v>
      </c>
      <c r="E13">
        <v>11</v>
      </c>
      <c r="I13" s="13" t="s">
        <v>4532</v>
      </c>
    </row>
    <row r="14" spans="1:11" ht="13.5">
      <c r="A14" t="s">
        <v>43</v>
      </c>
      <c r="B14" s="16" t="s">
        <v>182</v>
      </c>
      <c r="C14" t="s">
        <v>4394</v>
      </c>
      <c r="E14">
        <v>12</v>
      </c>
      <c r="I14" s="13" t="s">
        <v>4516</v>
      </c>
    </row>
    <row r="15" spans="1:11" ht="13.5">
      <c r="A15" t="s">
        <v>44</v>
      </c>
      <c r="B15" s="16" t="s">
        <v>183</v>
      </c>
      <c r="C15" t="s">
        <v>4396</v>
      </c>
      <c r="I15" s="13" t="s">
        <v>4523</v>
      </c>
    </row>
    <row r="16" spans="1:11" ht="13.5">
      <c r="A16" t="s">
        <v>45</v>
      </c>
      <c r="B16" s="16" t="s">
        <v>184</v>
      </c>
      <c r="C16" t="s">
        <v>4398</v>
      </c>
      <c r="I16" s="13" t="s">
        <v>4533</v>
      </c>
    </row>
    <row r="17" spans="1:9" ht="13.5">
      <c r="A17" t="s">
        <v>46</v>
      </c>
      <c r="B17" s="16" t="s">
        <v>185</v>
      </c>
      <c r="C17" t="s">
        <v>4400</v>
      </c>
      <c r="I17" s="13" t="s">
        <v>4534</v>
      </c>
    </row>
    <row r="18" spans="1:9" ht="13.5">
      <c r="A18" t="s">
        <v>47</v>
      </c>
      <c r="B18" s="16" t="s">
        <v>186</v>
      </c>
      <c r="C18" t="s">
        <v>4402</v>
      </c>
      <c r="I18" s="13" t="s">
        <v>4535</v>
      </c>
    </row>
    <row r="19" spans="1:9" ht="13.5">
      <c r="A19" t="s">
        <v>48</v>
      </c>
      <c r="B19" s="16" t="s">
        <v>187</v>
      </c>
      <c r="C19" t="s">
        <v>4404</v>
      </c>
      <c r="I19" s="13" t="s">
        <v>4536</v>
      </c>
    </row>
    <row r="20" spans="1:9" ht="13.5">
      <c r="A20" t="s">
        <v>49</v>
      </c>
      <c r="B20" s="16" t="s">
        <v>188</v>
      </c>
      <c r="C20" t="s">
        <v>4406</v>
      </c>
      <c r="I20" s="13" t="s">
        <v>4537</v>
      </c>
    </row>
    <row r="21" spans="1:9" ht="13.5">
      <c r="A21" t="s">
        <v>50</v>
      </c>
      <c r="B21" s="16" t="s">
        <v>189</v>
      </c>
      <c r="C21" t="s">
        <v>4408</v>
      </c>
      <c r="I21" s="13" t="s">
        <v>4538</v>
      </c>
    </row>
    <row r="22" spans="1:9" ht="13.5">
      <c r="A22" t="s">
        <v>51</v>
      </c>
      <c r="B22" s="16" t="s">
        <v>190</v>
      </c>
      <c r="C22" t="s">
        <v>4410</v>
      </c>
      <c r="I22" s="13" t="s">
        <v>4522</v>
      </c>
    </row>
    <row r="23" spans="1:9" ht="13.5">
      <c r="A23" t="s">
        <v>52</v>
      </c>
      <c r="B23" s="16" t="s">
        <v>191</v>
      </c>
      <c r="C23" t="s">
        <v>4412</v>
      </c>
      <c r="I23" s="13" t="s">
        <v>4539</v>
      </c>
    </row>
    <row r="24" spans="1:9" ht="13.5">
      <c r="A24" t="s">
        <v>53</v>
      </c>
      <c r="B24" s="16" t="s">
        <v>192</v>
      </c>
      <c r="C24" t="s">
        <v>4414</v>
      </c>
      <c r="I24" s="13" t="s">
        <v>4540</v>
      </c>
    </row>
    <row r="25" spans="1:9" ht="13.5">
      <c r="A25" t="s">
        <v>54</v>
      </c>
      <c r="B25" s="16" t="s">
        <v>193</v>
      </c>
      <c r="C25" t="s">
        <v>4416</v>
      </c>
      <c r="I25" s="13" t="s">
        <v>4541</v>
      </c>
    </row>
    <row r="26" spans="1:9" ht="13.5">
      <c r="A26" t="s">
        <v>55</v>
      </c>
      <c r="B26" s="16" t="s">
        <v>194</v>
      </c>
      <c r="C26" t="s">
        <v>4418</v>
      </c>
      <c r="I26" s="13" t="s">
        <v>4542</v>
      </c>
    </row>
    <row r="27" spans="1:9" ht="13.5">
      <c r="A27" t="s">
        <v>56</v>
      </c>
      <c r="B27" s="16" t="s">
        <v>195</v>
      </c>
      <c r="C27" t="s">
        <v>4420</v>
      </c>
      <c r="I27" s="13" t="s">
        <v>4543</v>
      </c>
    </row>
    <row r="28" spans="1:9" ht="13.5">
      <c r="A28" t="s">
        <v>57</v>
      </c>
      <c r="B28" s="16" t="s">
        <v>196</v>
      </c>
      <c r="C28" t="s">
        <v>4422</v>
      </c>
      <c r="I28" s="13" t="s">
        <v>4544</v>
      </c>
    </row>
    <row r="29" spans="1:9" ht="13.5">
      <c r="A29" t="s">
        <v>58</v>
      </c>
      <c r="B29" s="16" t="s">
        <v>197</v>
      </c>
      <c r="C29" t="s">
        <v>4424</v>
      </c>
      <c r="I29" s="13" t="s">
        <v>4545</v>
      </c>
    </row>
    <row r="30" spans="1:9" ht="13.5">
      <c r="A30" t="s">
        <v>59</v>
      </c>
      <c r="B30" s="16" t="s">
        <v>198</v>
      </c>
      <c r="C30" t="s">
        <v>4426</v>
      </c>
      <c r="I30" s="13" t="s">
        <v>4513</v>
      </c>
    </row>
    <row r="31" spans="1:9" ht="13.5">
      <c r="A31" t="s">
        <v>60</v>
      </c>
      <c r="B31" s="16" t="s">
        <v>199</v>
      </c>
      <c r="C31" t="s">
        <v>4428</v>
      </c>
      <c r="I31" s="13" t="s">
        <v>4521</v>
      </c>
    </row>
    <row r="32" spans="1:9" ht="13.5">
      <c r="A32" t="s">
        <v>61</v>
      </c>
      <c r="B32" s="16" t="s">
        <v>200</v>
      </c>
      <c r="C32" t="s">
        <v>4430</v>
      </c>
      <c r="I32" s="13" t="s">
        <v>4546</v>
      </c>
    </row>
    <row r="33" spans="1:9" ht="13.5">
      <c r="A33" t="s">
        <v>62</v>
      </c>
      <c r="B33" s="16" t="s">
        <v>201</v>
      </c>
      <c r="C33" t="s">
        <v>4432</v>
      </c>
      <c r="I33" s="13" t="s">
        <v>4504</v>
      </c>
    </row>
    <row r="34" spans="1:9" ht="13.5">
      <c r="A34" t="s">
        <v>63</v>
      </c>
      <c r="B34" s="16" t="s">
        <v>202</v>
      </c>
      <c r="C34" t="s">
        <v>4434</v>
      </c>
      <c r="I34" s="13" t="s">
        <v>4547</v>
      </c>
    </row>
    <row r="35" spans="1:9" ht="13.5">
      <c r="A35" t="s">
        <v>64</v>
      </c>
      <c r="B35" s="16" t="s">
        <v>203</v>
      </c>
      <c r="C35" t="s">
        <v>4436</v>
      </c>
      <c r="I35" s="13" t="s">
        <v>4548</v>
      </c>
    </row>
    <row r="36" spans="1:9" ht="13.5">
      <c r="A36" t="s">
        <v>65</v>
      </c>
      <c r="B36" s="16" t="s">
        <v>204</v>
      </c>
      <c r="C36" t="s">
        <v>4438</v>
      </c>
      <c r="I36" s="13" t="s">
        <v>4549</v>
      </c>
    </row>
    <row r="37" spans="1:9" ht="13.5">
      <c r="A37" t="s">
        <v>66</v>
      </c>
      <c r="B37" s="16" t="s">
        <v>205</v>
      </c>
      <c r="C37" t="s">
        <v>4439</v>
      </c>
      <c r="I37" s="13" t="s">
        <v>4550</v>
      </c>
    </row>
    <row r="38" spans="1:9" ht="13.5">
      <c r="A38" t="s">
        <v>67</v>
      </c>
      <c r="B38" s="16" t="s">
        <v>206</v>
      </c>
      <c r="C38" t="s">
        <v>4440</v>
      </c>
      <c r="I38" s="13" t="s">
        <v>4515</v>
      </c>
    </row>
    <row r="39" spans="1:9" ht="13.5">
      <c r="A39" t="s">
        <v>68</v>
      </c>
      <c r="B39" s="16" t="s">
        <v>207</v>
      </c>
      <c r="C39" t="s">
        <v>4760</v>
      </c>
      <c r="I39" s="13" t="s">
        <v>4520</v>
      </c>
    </row>
    <row r="40" spans="1:9" ht="13.5">
      <c r="A40" t="s">
        <v>69</v>
      </c>
      <c r="B40" s="16" t="s">
        <v>208</v>
      </c>
      <c r="C40" t="s">
        <v>4441</v>
      </c>
      <c r="I40" s="13" t="s">
        <v>4508</v>
      </c>
    </row>
    <row r="41" spans="1:9" ht="13.5">
      <c r="A41" t="s">
        <v>70</v>
      </c>
      <c r="B41" s="16" t="s">
        <v>209</v>
      </c>
      <c r="C41" t="s">
        <v>4761</v>
      </c>
      <c r="I41" s="13" t="s">
        <v>4551</v>
      </c>
    </row>
    <row r="42" spans="1:9" ht="13.5">
      <c r="A42" t="s">
        <v>71</v>
      </c>
      <c r="B42" s="16" t="s">
        <v>210</v>
      </c>
      <c r="C42" t="s">
        <v>4442</v>
      </c>
      <c r="I42" s="13" t="s">
        <v>4525</v>
      </c>
    </row>
    <row r="43" spans="1:9" ht="13.5">
      <c r="A43" t="s">
        <v>72</v>
      </c>
      <c r="B43" s="16" t="s">
        <v>211</v>
      </c>
      <c r="C43" t="s">
        <v>4443</v>
      </c>
      <c r="I43" s="13" t="s">
        <v>4517</v>
      </c>
    </row>
    <row r="44" spans="1:9" ht="13.5">
      <c r="A44" t="s">
        <v>73</v>
      </c>
      <c r="B44" s="16" t="s">
        <v>212</v>
      </c>
      <c r="I44" s="13" t="s">
        <v>4511</v>
      </c>
    </row>
    <row r="45" spans="1:9" ht="13.5">
      <c r="A45" t="s">
        <v>74</v>
      </c>
      <c r="B45" s="16" t="s">
        <v>213</v>
      </c>
      <c r="I45" s="13" t="s">
        <v>4552</v>
      </c>
    </row>
    <row r="46" spans="1:9" ht="13.5">
      <c r="A46" t="s">
        <v>75</v>
      </c>
      <c r="B46" s="16" t="s">
        <v>214</v>
      </c>
      <c r="I46" s="13" t="s">
        <v>4519</v>
      </c>
    </row>
    <row r="47" spans="1:9" ht="13.5">
      <c r="A47" t="s">
        <v>76</v>
      </c>
      <c r="B47" s="16" t="s">
        <v>215</v>
      </c>
      <c r="I47" s="13" t="s">
        <v>4512</v>
      </c>
    </row>
    <row r="48" spans="1:9" ht="13.5">
      <c r="A48" t="s">
        <v>77</v>
      </c>
      <c r="B48" s="16" t="s">
        <v>216</v>
      </c>
      <c r="I48" s="13" t="s">
        <v>4518</v>
      </c>
    </row>
    <row r="49" spans="1:9" ht="13.5">
      <c r="A49" t="s">
        <v>78</v>
      </c>
      <c r="B49" s="16" t="s">
        <v>217</v>
      </c>
      <c r="I49" s="13" t="s">
        <v>4507</v>
      </c>
    </row>
    <row r="50" spans="1:9" ht="13.5">
      <c r="A50" t="s">
        <v>79</v>
      </c>
      <c r="B50" s="16" t="s">
        <v>218</v>
      </c>
      <c r="I50" s="13" t="s">
        <v>4514</v>
      </c>
    </row>
    <row r="51" spans="1:9" ht="13.5">
      <c r="A51" t="s">
        <v>80</v>
      </c>
      <c r="B51" s="16" t="s">
        <v>219</v>
      </c>
      <c r="I51" s="13" t="s">
        <v>4524</v>
      </c>
    </row>
    <row r="52" spans="1:9" ht="13.5">
      <c r="A52" t="s">
        <v>81</v>
      </c>
      <c r="B52" s="16" t="s">
        <v>220</v>
      </c>
      <c r="I52" s="13" t="s">
        <v>4506</v>
      </c>
    </row>
    <row r="53" spans="1:9" ht="13.5">
      <c r="A53" t="s">
        <v>82</v>
      </c>
      <c r="B53" s="16" t="s">
        <v>221</v>
      </c>
    </row>
    <row r="54" spans="1:9" ht="13.5">
      <c r="A54" t="s">
        <v>83</v>
      </c>
      <c r="B54" s="16" t="s">
        <v>222</v>
      </c>
    </row>
    <row r="55" spans="1:9" ht="13.5">
      <c r="A55" t="s">
        <v>84</v>
      </c>
      <c r="B55" s="16" t="s">
        <v>223</v>
      </c>
    </row>
    <row r="56" spans="1:9" ht="13.5">
      <c r="A56" t="s">
        <v>85</v>
      </c>
      <c r="B56" s="16" t="s">
        <v>224</v>
      </c>
    </row>
    <row r="57" spans="1:9" ht="13.5">
      <c r="A57" t="s">
        <v>86</v>
      </c>
      <c r="B57" s="16" t="s">
        <v>225</v>
      </c>
    </row>
    <row r="58" spans="1:9" ht="13.5">
      <c r="A58" t="s">
        <v>87</v>
      </c>
      <c r="B58" s="16" t="s">
        <v>226</v>
      </c>
    </row>
    <row r="59" spans="1:9" ht="13.5">
      <c r="A59" t="s">
        <v>88</v>
      </c>
      <c r="B59" s="16" t="s">
        <v>227</v>
      </c>
    </row>
    <row r="60" spans="1:9" ht="13.5">
      <c r="A60" t="s">
        <v>89</v>
      </c>
      <c r="B60" s="16" t="s">
        <v>228</v>
      </c>
    </row>
    <row r="61" spans="1:9" ht="13.5">
      <c r="A61" t="s">
        <v>90</v>
      </c>
      <c r="B61" s="16" t="s">
        <v>229</v>
      </c>
    </row>
    <row r="62" spans="1:9" ht="13.5">
      <c r="A62" t="s">
        <v>91</v>
      </c>
      <c r="B62" s="16" t="s">
        <v>230</v>
      </c>
    </row>
    <row r="63" spans="1:9" ht="13.5">
      <c r="A63" t="s">
        <v>92</v>
      </c>
      <c r="B63" s="16" t="s">
        <v>231</v>
      </c>
    </row>
    <row r="64" spans="1:9" ht="13.5">
      <c r="A64" t="s">
        <v>93</v>
      </c>
      <c r="B64" s="16" t="s">
        <v>232</v>
      </c>
    </row>
    <row r="65" spans="1:2" ht="13.5">
      <c r="A65" t="s">
        <v>94</v>
      </c>
      <c r="B65" s="16" t="s">
        <v>233</v>
      </c>
    </row>
    <row r="66" spans="1:2" ht="13.5">
      <c r="A66" t="s">
        <v>95</v>
      </c>
      <c r="B66" s="16" t="s">
        <v>234</v>
      </c>
    </row>
    <row r="67" spans="1:2" ht="13.5">
      <c r="A67" t="s">
        <v>96</v>
      </c>
      <c r="B67" s="16" t="s">
        <v>235</v>
      </c>
    </row>
    <row r="68" spans="1:2" ht="13.5">
      <c r="A68" t="s">
        <v>97</v>
      </c>
      <c r="B68" s="16" t="s">
        <v>236</v>
      </c>
    </row>
    <row r="69" spans="1:2" ht="13.5">
      <c r="A69" t="s">
        <v>98</v>
      </c>
      <c r="B69" s="16" t="s">
        <v>237</v>
      </c>
    </row>
    <row r="70" spans="1:2" ht="13.5">
      <c r="A70" t="s">
        <v>99</v>
      </c>
      <c r="B70" s="16" t="s">
        <v>238</v>
      </c>
    </row>
    <row r="71" spans="1:2" ht="13.5">
      <c r="A71" t="s">
        <v>100</v>
      </c>
      <c r="B71" s="16" t="s">
        <v>239</v>
      </c>
    </row>
    <row r="72" spans="1:2" ht="13.5">
      <c r="A72" t="s">
        <v>101</v>
      </c>
      <c r="B72" s="16" t="s">
        <v>240</v>
      </c>
    </row>
    <row r="73" spans="1:2" ht="13.5">
      <c r="A73" t="s">
        <v>102</v>
      </c>
      <c r="B73" s="16" t="s">
        <v>241</v>
      </c>
    </row>
    <row r="74" spans="1:2" ht="13.5">
      <c r="A74" t="s">
        <v>103</v>
      </c>
      <c r="B74" s="16" t="s">
        <v>242</v>
      </c>
    </row>
    <row r="75" spans="1:2" ht="13.5">
      <c r="A75" t="s">
        <v>104</v>
      </c>
      <c r="B75" s="16" t="s">
        <v>243</v>
      </c>
    </row>
    <row r="76" spans="1:2" ht="13.5">
      <c r="A76" t="s">
        <v>105</v>
      </c>
      <c r="B76" s="16" t="s">
        <v>244</v>
      </c>
    </row>
    <row r="77" spans="1:2" ht="13.5">
      <c r="A77" t="s">
        <v>106</v>
      </c>
      <c r="B77" s="16" t="s">
        <v>245</v>
      </c>
    </row>
    <row r="78" spans="1:2" ht="13.5">
      <c r="A78" t="s">
        <v>107</v>
      </c>
      <c r="B78" s="16" t="s">
        <v>246</v>
      </c>
    </row>
    <row r="79" spans="1:2" ht="13.5">
      <c r="A79" t="s">
        <v>108</v>
      </c>
      <c r="B79" s="16" t="s">
        <v>247</v>
      </c>
    </row>
    <row r="80" spans="1:2" ht="13.5">
      <c r="A80" t="s">
        <v>109</v>
      </c>
      <c r="B80" s="16" t="s">
        <v>248</v>
      </c>
    </row>
    <row r="81" spans="1:2" ht="13.5">
      <c r="A81" t="s">
        <v>110</v>
      </c>
      <c r="B81" s="16" t="s">
        <v>249</v>
      </c>
    </row>
    <row r="82" spans="1:2" ht="13.5">
      <c r="A82" t="s">
        <v>111</v>
      </c>
      <c r="B82" s="16" t="s">
        <v>250</v>
      </c>
    </row>
    <row r="83" spans="1:2" ht="13.5">
      <c r="A83" t="s">
        <v>112</v>
      </c>
      <c r="B83" s="16" t="s">
        <v>251</v>
      </c>
    </row>
    <row r="84" spans="1:2" ht="13.5">
      <c r="A84" t="s">
        <v>113</v>
      </c>
      <c r="B84" s="16" t="s">
        <v>252</v>
      </c>
    </row>
    <row r="85" spans="1:2" ht="13.5">
      <c r="A85" t="s">
        <v>114</v>
      </c>
      <c r="B85" s="16" t="s">
        <v>253</v>
      </c>
    </row>
    <row r="86" spans="1:2" ht="13.5">
      <c r="A86" t="s">
        <v>115</v>
      </c>
      <c r="B86" s="16" t="s">
        <v>254</v>
      </c>
    </row>
    <row r="87" spans="1:2" ht="13.5">
      <c r="A87" t="s">
        <v>116</v>
      </c>
      <c r="B87" s="16" t="s">
        <v>255</v>
      </c>
    </row>
    <row r="88" spans="1:2" ht="13.5">
      <c r="A88" t="s">
        <v>117</v>
      </c>
      <c r="B88" s="16" t="s">
        <v>256</v>
      </c>
    </row>
    <row r="89" spans="1:2" ht="13.5">
      <c r="A89" t="s">
        <v>118</v>
      </c>
      <c r="B89" s="16" t="s">
        <v>257</v>
      </c>
    </row>
    <row r="90" spans="1:2" ht="13.5">
      <c r="A90" t="s">
        <v>119</v>
      </c>
      <c r="B90" s="16" t="s">
        <v>258</v>
      </c>
    </row>
    <row r="91" spans="1:2" ht="13.5">
      <c r="A91" t="s">
        <v>120</v>
      </c>
      <c r="B91" s="16" t="s">
        <v>259</v>
      </c>
    </row>
    <row r="92" spans="1:2" ht="13.5">
      <c r="A92" t="s">
        <v>121</v>
      </c>
      <c r="B92" s="16" t="s">
        <v>260</v>
      </c>
    </row>
    <row r="93" spans="1:2" ht="13.5">
      <c r="A93" t="s">
        <v>122</v>
      </c>
      <c r="B93" s="16" t="s">
        <v>261</v>
      </c>
    </row>
    <row r="94" spans="1:2" ht="13.5">
      <c r="A94" t="s">
        <v>123</v>
      </c>
      <c r="B94" s="16" t="s">
        <v>262</v>
      </c>
    </row>
    <row r="95" spans="1:2" ht="13.5">
      <c r="A95" t="s">
        <v>124</v>
      </c>
      <c r="B95" s="16" t="s">
        <v>263</v>
      </c>
    </row>
    <row r="96" spans="1:2" ht="13.5">
      <c r="A96" t="s">
        <v>125</v>
      </c>
      <c r="B96" s="16" t="s">
        <v>264</v>
      </c>
    </row>
    <row r="97" spans="1:2" ht="13.5">
      <c r="A97" t="s">
        <v>126</v>
      </c>
      <c r="B97" s="16" t="s">
        <v>265</v>
      </c>
    </row>
    <row r="98" spans="1:2" ht="13.5">
      <c r="A98" t="s">
        <v>127</v>
      </c>
      <c r="B98" s="16" t="s">
        <v>266</v>
      </c>
    </row>
    <row r="99" spans="1:2" ht="13.5">
      <c r="A99" t="s">
        <v>128</v>
      </c>
      <c r="B99" s="16" t="s">
        <v>267</v>
      </c>
    </row>
    <row r="100" spans="1:2" ht="13.5">
      <c r="A100" t="s">
        <v>129</v>
      </c>
      <c r="B100" s="16" t="s">
        <v>268</v>
      </c>
    </row>
    <row r="101" spans="1:2" ht="13.5">
      <c r="A101" t="s">
        <v>130</v>
      </c>
      <c r="B101" s="16" t="s">
        <v>269</v>
      </c>
    </row>
    <row r="102" spans="1:2" ht="13.5">
      <c r="A102" t="s">
        <v>131</v>
      </c>
      <c r="B102" s="16" t="s">
        <v>270</v>
      </c>
    </row>
    <row r="103" spans="1:2" ht="13.5">
      <c r="A103" t="s">
        <v>132</v>
      </c>
      <c r="B103" s="16" t="s">
        <v>271</v>
      </c>
    </row>
    <row r="104" spans="1:2" ht="13.5">
      <c r="A104" t="s">
        <v>133</v>
      </c>
      <c r="B104" s="16" t="s">
        <v>272</v>
      </c>
    </row>
    <row r="105" spans="1:2" ht="13.5">
      <c r="A105" t="s">
        <v>134</v>
      </c>
      <c r="B105" s="16" t="s">
        <v>273</v>
      </c>
    </row>
    <row r="106" spans="1:2" ht="13.5">
      <c r="A106" t="s">
        <v>135</v>
      </c>
      <c r="B106" s="16" t="s">
        <v>274</v>
      </c>
    </row>
    <row r="107" spans="1:2" ht="13.5">
      <c r="A107" t="s">
        <v>136</v>
      </c>
      <c r="B107" s="16" t="s">
        <v>275</v>
      </c>
    </row>
    <row r="108" spans="1:2" ht="13.5">
      <c r="A108" t="s">
        <v>137</v>
      </c>
      <c r="B108" s="16" t="s">
        <v>276</v>
      </c>
    </row>
    <row r="109" spans="1:2" ht="13.5">
      <c r="A109" t="s">
        <v>138</v>
      </c>
      <c r="B109" s="16" t="s">
        <v>277</v>
      </c>
    </row>
    <row r="110" spans="1:2" ht="13.5">
      <c r="A110" t="s">
        <v>139</v>
      </c>
      <c r="B110" s="16" t="s">
        <v>278</v>
      </c>
    </row>
    <row r="111" spans="1:2" ht="13.5">
      <c r="A111" t="s">
        <v>140</v>
      </c>
      <c r="B111" s="16" t="s">
        <v>279</v>
      </c>
    </row>
    <row r="112" spans="1:2" ht="13.5">
      <c r="A112" t="s">
        <v>141</v>
      </c>
      <c r="B112" s="16" t="s">
        <v>280</v>
      </c>
    </row>
    <row r="113" spans="1:2" ht="13.5">
      <c r="A113" t="s">
        <v>142</v>
      </c>
      <c r="B113" s="16" t="s">
        <v>281</v>
      </c>
    </row>
    <row r="114" spans="1:2" ht="13.5">
      <c r="A114" t="s">
        <v>143</v>
      </c>
      <c r="B114" s="16" t="s">
        <v>282</v>
      </c>
    </row>
    <row r="115" spans="1:2" ht="13.5">
      <c r="A115" t="s">
        <v>144</v>
      </c>
      <c r="B115" s="16" t="s">
        <v>283</v>
      </c>
    </row>
    <row r="116" spans="1:2" ht="13.5">
      <c r="A116" t="s">
        <v>145</v>
      </c>
      <c r="B116" s="16" t="s">
        <v>284</v>
      </c>
    </row>
    <row r="117" spans="1:2" ht="13.5">
      <c r="A117" t="s">
        <v>146</v>
      </c>
      <c r="B117" s="16" t="s">
        <v>285</v>
      </c>
    </row>
    <row r="118" spans="1:2" ht="13.5">
      <c r="A118" t="s">
        <v>147</v>
      </c>
      <c r="B118" s="16" t="s">
        <v>286</v>
      </c>
    </row>
    <row r="119" spans="1:2" ht="13.5">
      <c r="A119" t="s">
        <v>148</v>
      </c>
      <c r="B119" s="16" t="s">
        <v>287</v>
      </c>
    </row>
    <row r="120" spans="1:2" ht="13.5">
      <c r="A120" t="s">
        <v>149</v>
      </c>
      <c r="B120" s="16" t="s">
        <v>288</v>
      </c>
    </row>
    <row r="121" spans="1:2" ht="13.5">
      <c r="A121" t="s">
        <v>150</v>
      </c>
      <c r="B121" s="16" t="s">
        <v>289</v>
      </c>
    </row>
    <row r="122" spans="1:2" ht="13.5">
      <c r="A122" t="s">
        <v>151</v>
      </c>
      <c r="B122" s="16" t="s">
        <v>290</v>
      </c>
    </row>
    <row r="123" spans="1:2" ht="13.5">
      <c r="A123" t="s">
        <v>152</v>
      </c>
      <c r="B123" s="16" t="s">
        <v>291</v>
      </c>
    </row>
    <row r="124" spans="1:2" ht="13.5">
      <c r="A124" t="s">
        <v>153</v>
      </c>
      <c r="B124" s="16" t="s">
        <v>292</v>
      </c>
    </row>
    <row r="125" spans="1:2" ht="13.5">
      <c r="A125" t="s">
        <v>154</v>
      </c>
      <c r="B125" s="16" t="s">
        <v>293</v>
      </c>
    </row>
    <row r="126" spans="1:2" ht="13.5">
      <c r="A126" t="s">
        <v>155</v>
      </c>
      <c r="B126" s="16" t="s">
        <v>294</v>
      </c>
    </row>
    <row r="127" spans="1:2" ht="13.5">
      <c r="A127" t="s">
        <v>156</v>
      </c>
      <c r="B127" s="16" t="s">
        <v>295</v>
      </c>
    </row>
    <row r="128" spans="1:2" ht="13.5">
      <c r="A128" t="s">
        <v>157</v>
      </c>
      <c r="B128" s="16" t="s">
        <v>296</v>
      </c>
    </row>
    <row r="129" spans="1:2" ht="13.5">
      <c r="A129" t="s">
        <v>158</v>
      </c>
      <c r="B129" s="16" t="s">
        <v>297</v>
      </c>
    </row>
    <row r="130" spans="1:2" ht="13.5">
      <c r="A130" t="s">
        <v>159</v>
      </c>
      <c r="B130" s="16" t="s">
        <v>298</v>
      </c>
    </row>
    <row r="131" spans="1:2" ht="13.5">
      <c r="A131" t="s">
        <v>160</v>
      </c>
      <c r="B131" s="16" t="s">
        <v>299</v>
      </c>
    </row>
    <row r="132" spans="1:2" ht="13.5">
      <c r="A132" t="s">
        <v>161</v>
      </c>
      <c r="B132" s="16" t="s">
        <v>300</v>
      </c>
    </row>
    <row r="133" spans="1:2" ht="13.5">
      <c r="A133" t="s">
        <v>162</v>
      </c>
      <c r="B133" s="16" t="s">
        <v>301</v>
      </c>
    </row>
    <row r="134" spans="1:2" ht="13.5">
      <c r="A134" t="s">
        <v>163</v>
      </c>
      <c r="B134" s="16" t="s">
        <v>302</v>
      </c>
    </row>
    <row r="135" spans="1:2" ht="13.5">
      <c r="A135" t="s">
        <v>164</v>
      </c>
      <c r="B135" s="16" t="s">
        <v>303</v>
      </c>
    </row>
    <row r="136" spans="1:2" ht="13.5">
      <c r="A136" t="s">
        <v>165</v>
      </c>
      <c r="B136" s="16" t="s">
        <v>304</v>
      </c>
    </row>
    <row r="137" spans="1:2" ht="13.5">
      <c r="B137" s="16" t="s">
        <v>305</v>
      </c>
    </row>
    <row r="138" spans="1:2" ht="13.5">
      <c r="B138" s="16" t="s">
        <v>306</v>
      </c>
    </row>
    <row r="139" spans="1:2" ht="13.5">
      <c r="B139" s="16" t="s">
        <v>307</v>
      </c>
    </row>
    <row r="140" spans="1:2" ht="13.5">
      <c r="B140" s="16" t="s">
        <v>308</v>
      </c>
    </row>
    <row r="141" spans="1:2" ht="13.5">
      <c r="B141" s="16" t="s">
        <v>309</v>
      </c>
    </row>
    <row r="142" spans="1:2" ht="13.5">
      <c r="B142" s="16" t="s">
        <v>310</v>
      </c>
    </row>
    <row r="143" spans="1:2" ht="13.5">
      <c r="B143" s="16" t="s">
        <v>311</v>
      </c>
    </row>
    <row r="144" spans="1:2" ht="13.5">
      <c r="B144" s="16" t="s">
        <v>312</v>
      </c>
    </row>
    <row r="145" spans="2:2" ht="13.5">
      <c r="B145" s="16" t="s">
        <v>313</v>
      </c>
    </row>
    <row r="146" spans="2:2" ht="13.5">
      <c r="B146" s="16" t="s">
        <v>314</v>
      </c>
    </row>
    <row r="147" spans="2:2" ht="13.5">
      <c r="B147" s="16" t="s">
        <v>315</v>
      </c>
    </row>
    <row r="148" spans="2:2" ht="13.5">
      <c r="B148" s="16" t="s">
        <v>316</v>
      </c>
    </row>
    <row r="149" spans="2:2" ht="13.5">
      <c r="B149" s="16" t="s">
        <v>317</v>
      </c>
    </row>
    <row r="150" spans="2:2" ht="13.5">
      <c r="B150" s="16" t="s">
        <v>318</v>
      </c>
    </row>
    <row r="151" spans="2:2" ht="13.5">
      <c r="B151" s="16" t="s">
        <v>319</v>
      </c>
    </row>
    <row r="152" spans="2:2" ht="13.5">
      <c r="B152" s="16" t="s">
        <v>320</v>
      </c>
    </row>
    <row r="153" spans="2:2" ht="13.5">
      <c r="B153" s="16" t="s">
        <v>321</v>
      </c>
    </row>
    <row r="154" spans="2:2" ht="13.5">
      <c r="B154" s="16" t="s">
        <v>322</v>
      </c>
    </row>
    <row r="155" spans="2:2" ht="13.5">
      <c r="B155" s="16" t="s">
        <v>323</v>
      </c>
    </row>
    <row r="156" spans="2:2" ht="13.5">
      <c r="B156" s="16" t="s">
        <v>324</v>
      </c>
    </row>
    <row r="157" spans="2:2" ht="13.5">
      <c r="B157" s="16" t="s">
        <v>325</v>
      </c>
    </row>
    <row r="158" spans="2:2" ht="13.5">
      <c r="B158" s="16" t="s">
        <v>326</v>
      </c>
    </row>
    <row r="159" spans="2:2" ht="13.5">
      <c r="B159" s="16" t="s">
        <v>327</v>
      </c>
    </row>
    <row r="160" spans="2:2" ht="13.5">
      <c r="B160" s="16" t="s">
        <v>328</v>
      </c>
    </row>
    <row r="161" spans="2:2" ht="13.5">
      <c r="B161" s="16" t="s">
        <v>329</v>
      </c>
    </row>
    <row r="162" spans="2:2" ht="13.5">
      <c r="B162" s="16" t="s">
        <v>330</v>
      </c>
    </row>
    <row r="163" spans="2:2" ht="13.5">
      <c r="B163" s="16" t="s">
        <v>331</v>
      </c>
    </row>
    <row r="164" spans="2:2" ht="13.5">
      <c r="B164" s="16" t="s">
        <v>332</v>
      </c>
    </row>
    <row r="165" spans="2:2" ht="13.5">
      <c r="B165" s="16" t="s">
        <v>333</v>
      </c>
    </row>
    <row r="166" spans="2:2" ht="13.5">
      <c r="B166" s="16" t="s">
        <v>334</v>
      </c>
    </row>
    <row r="167" spans="2:2" ht="13.5">
      <c r="B167" s="16" t="s">
        <v>335</v>
      </c>
    </row>
    <row r="168" spans="2:2" ht="13.5">
      <c r="B168" s="16" t="s">
        <v>336</v>
      </c>
    </row>
    <row r="169" spans="2:2" ht="13.5">
      <c r="B169" s="16" t="s">
        <v>337</v>
      </c>
    </row>
    <row r="170" spans="2:2" ht="13.5">
      <c r="B170" s="16" t="s">
        <v>338</v>
      </c>
    </row>
    <row r="171" spans="2:2" ht="13.5">
      <c r="B171" s="16" t="s">
        <v>339</v>
      </c>
    </row>
    <row r="172" spans="2:2" ht="13.5">
      <c r="B172" s="16" t="s">
        <v>340</v>
      </c>
    </row>
    <row r="173" spans="2:2" ht="13.5">
      <c r="B173" s="16" t="s">
        <v>341</v>
      </c>
    </row>
    <row r="174" spans="2:2" ht="13.5">
      <c r="B174" s="16" t="s">
        <v>342</v>
      </c>
    </row>
    <row r="175" spans="2:2" ht="13.5">
      <c r="B175" s="16" t="s">
        <v>343</v>
      </c>
    </row>
    <row r="176" spans="2:2" ht="13.5">
      <c r="B176" s="16" t="s">
        <v>344</v>
      </c>
    </row>
    <row r="177" spans="2:2" ht="13.5">
      <c r="B177" s="16" t="s">
        <v>345</v>
      </c>
    </row>
    <row r="178" spans="2:2" ht="13.5">
      <c r="B178" s="16" t="s">
        <v>346</v>
      </c>
    </row>
    <row r="179" spans="2:2" ht="13.5">
      <c r="B179" s="16" t="s">
        <v>347</v>
      </c>
    </row>
    <row r="180" spans="2:2" ht="13.5">
      <c r="B180" s="16" t="s">
        <v>348</v>
      </c>
    </row>
    <row r="181" spans="2:2" ht="13.5">
      <c r="B181" s="16" t="s">
        <v>349</v>
      </c>
    </row>
    <row r="182" spans="2:2" ht="13.5">
      <c r="B182" s="16" t="s">
        <v>350</v>
      </c>
    </row>
    <row r="183" spans="2:2" ht="13.5">
      <c r="B183" s="16" t="s">
        <v>351</v>
      </c>
    </row>
    <row r="184" spans="2:2" ht="13.5">
      <c r="B184" s="16" t="s">
        <v>352</v>
      </c>
    </row>
    <row r="185" spans="2:2" ht="13.5">
      <c r="B185" s="16" t="s">
        <v>353</v>
      </c>
    </row>
    <row r="186" spans="2:2" ht="13.5">
      <c r="B186" s="16" t="s">
        <v>354</v>
      </c>
    </row>
    <row r="187" spans="2:2" ht="13.5">
      <c r="B187" s="16" t="s">
        <v>355</v>
      </c>
    </row>
    <row r="188" spans="2:2" ht="13.5">
      <c r="B188" s="16" t="s">
        <v>356</v>
      </c>
    </row>
    <row r="189" spans="2:2" ht="13.5">
      <c r="B189" s="16" t="s">
        <v>357</v>
      </c>
    </row>
    <row r="190" spans="2:2" ht="13.5">
      <c r="B190" s="16" t="s">
        <v>358</v>
      </c>
    </row>
    <row r="191" spans="2:2" ht="13.5">
      <c r="B191" s="16" t="s">
        <v>359</v>
      </c>
    </row>
    <row r="192" spans="2:2" ht="13.5">
      <c r="B192" s="16" t="s">
        <v>360</v>
      </c>
    </row>
    <row r="193" spans="2:2" ht="13.5">
      <c r="B193" s="16" t="s">
        <v>361</v>
      </c>
    </row>
    <row r="194" spans="2:2" ht="13.5">
      <c r="B194" s="16" t="s">
        <v>362</v>
      </c>
    </row>
    <row r="195" spans="2:2" ht="13.5">
      <c r="B195" s="16" t="s">
        <v>363</v>
      </c>
    </row>
    <row r="196" spans="2:2" ht="13.5">
      <c r="B196" s="16" t="s">
        <v>364</v>
      </c>
    </row>
    <row r="197" spans="2:2" ht="13.5">
      <c r="B197" s="16" t="s">
        <v>365</v>
      </c>
    </row>
    <row r="198" spans="2:2" ht="13.5">
      <c r="B198" s="16" t="s">
        <v>366</v>
      </c>
    </row>
    <row r="199" spans="2:2" ht="13.5">
      <c r="B199" s="16" t="s">
        <v>367</v>
      </c>
    </row>
    <row r="200" spans="2:2" ht="13.5">
      <c r="B200" s="16" t="s">
        <v>368</v>
      </c>
    </row>
    <row r="201" spans="2:2" ht="13.5">
      <c r="B201" s="16" t="s">
        <v>369</v>
      </c>
    </row>
    <row r="202" spans="2:2" ht="13.5">
      <c r="B202" s="16" t="s">
        <v>370</v>
      </c>
    </row>
    <row r="203" spans="2:2" ht="13.5">
      <c r="B203" s="16" t="s">
        <v>371</v>
      </c>
    </row>
    <row r="204" spans="2:2" ht="13.5">
      <c r="B204" s="16" t="s">
        <v>372</v>
      </c>
    </row>
    <row r="205" spans="2:2" ht="13.5">
      <c r="B205" s="16" t="s">
        <v>373</v>
      </c>
    </row>
    <row r="206" spans="2:2" ht="13.5">
      <c r="B206" s="16" t="s">
        <v>374</v>
      </c>
    </row>
    <row r="207" spans="2:2" ht="13.5">
      <c r="B207" s="16" t="s">
        <v>375</v>
      </c>
    </row>
    <row r="208" spans="2:2" ht="13.5">
      <c r="B208" s="16" t="s">
        <v>376</v>
      </c>
    </row>
    <row r="209" spans="2:2" ht="13.5">
      <c r="B209" s="16" t="s">
        <v>377</v>
      </c>
    </row>
    <row r="210" spans="2:2" ht="13.5">
      <c r="B210" s="16" t="s">
        <v>378</v>
      </c>
    </row>
    <row r="211" spans="2:2" ht="13.5">
      <c r="B211" s="16" t="s">
        <v>379</v>
      </c>
    </row>
    <row r="212" spans="2:2" ht="13.5">
      <c r="B212" s="16" t="s">
        <v>380</v>
      </c>
    </row>
    <row r="213" spans="2:2" ht="13.5">
      <c r="B213" s="16" t="s">
        <v>381</v>
      </c>
    </row>
    <row r="214" spans="2:2" ht="13.5">
      <c r="B214" s="16" t="s">
        <v>382</v>
      </c>
    </row>
    <row r="215" spans="2:2" ht="13.5">
      <c r="B215" s="16" t="s">
        <v>383</v>
      </c>
    </row>
    <row r="216" spans="2:2" ht="13.5">
      <c r="B216" s="16" t="s">
        <v>384</v>
      </c>
    </row>
    <row r="217" spans="2:2" ht="13.5">
      <c r="B217" s="16" t="s">
        <v>385</v>
      </c>
    </row>
    <row r="218" spans="2:2" ht="13.5">
      <c r="B218" s="16" t="s">
        <v>386</v>
      </c>
    </row>
    <row r="219" spans="2:2" ht="13.5">
      <c r="B219" s="16" t="s">
        <v>387</v>
      </c>
    </row>
    <row r="220" spans="2:2" ht="13.5">
      <c r="B220" s="16" t="s">
        <v>388</v>
      </c>
    </row>
    <row r="221" spans="2:2" ht="13.5">
      <c r="B221" s="16" t="s">
        <v>389</v>
      </c>
    </row>
    <row r="222" spans="2:2" ht="13.5">
      <c r="B222" s="16" t="s">
        <v>390</v>
      </c>
    </row>
    <row r="223" spans="2:2" ht="13.5">
      <c r="B223" s="16" t="s">
        <v>391</v>
      </c>
    </row>
    <row r="224" spans="2:2" ht="13.5">
      <c r="B224" s="16" t="s">
        <v>392</v>
      </c>
    </row>
    <row r="225" spans="2:2" ht="13.5">
      <c r="B225" s="16" t="s">
        <v>393</v>
      </c>
    </row>
    <row r="226" spans="2:2" ht="13.5">
      <c r="B226" s="16" t="s">
        <v>394</v>
      </c>
    </row>
    <row r="227" spans="2:2" ht="13.5">
      <c r="B227" s="16" t="s">
        <v>395</v>
      </c>
    </row>
    <row r="228" spans="2:2" ht="13.5">
      <c r="B228" s="16" t="s">
        <v>396</v>
      </c>
    </row>
    <row r="229" spans="2:2" ht="13.5">
      <c r="B229" s="16" t="s">
        <v>397</v>
      </c>
    </row>
    <row r="230" spans="2:2" ht="13.5">
      <c r="B230" s="16" t="s">
        <v>398</v>
      </c>
    </row>
    <row r="231" spans="2:2" ht="13.5">
      <c r="B231" s="16" t="s">
        <v>399</v>
      </c>
    </row>
    <row r="232" spans="2:2" ht="13.5">
      <c r="B232" s="16" t="s">
        <v>400</v>
      </c>
    </row>
    <row r="233" spans="2:2" ht="13.5">
      <c r="B233" s="16" t="s">
        <v>401</v>
      </c>
    </row>
    <row r="234" spans="2:2" ht="13.5">
      <c r="B234" s="16" t="s">
        <v>402</v>
      </c>
    </row>
    <row r="235" spans="2:2" ht="13.5">
      <c r="B235" s="16" t="s">
        <v>403</v>
      </c>
    </row>
    <row r="236" spans="2:2" ht="13.5">
      <c r="B236" s="16" t="s">
        <v>404</v>
      </c>
    </row>
    <row r="237" spans="2:2" ht="13.5">
      <c r="B237" s="16" t="s">
        <v>405</v>
      </c>
    </row>
    <row r="238" spans="2:2" ht="13.5">
      <c r="B238" s="16" t="s">
        <v>406</v>
      </c>
    </row>
    <row r="239" spans="2:2" ht="13.5">
      <c r="B239" s="16" t="s">
        <v>407</v>
      </c>
    </row>
    <row r="240" spans="2:2" ht="13.5">
      <c r="B240" s="16" t="s">
        <v>408</v>
      </c>
    </row>
    <row r="241" spans="2:2" ht="13.5">
      <c r="B241" s="16" t="s">
        <v>409</v>
      </c>
    </row>
    <row r="242" spans="2:2" ht="13.5">
      <c r="B242" s="16" t="s">
        <v>410</v>
      </c>
    </row>
    <row r="243" spans="2:2" ht="13.5">
      <c r="B243" s="16" t="s">
        <v>411</v>
      </c>
    </row>
    <row r="244" spans="2:2" ht="13.5">
      <c r="B244" s="16" t="s">
        <v>412</v>
      </c>
    </row>
    <row r="245" spans="2:2" ht="13.5">
      <c r="B245" s="16" t="s">
        <v>413</v>
      </c>
    </row>
    <row r="246" spans="2:2" ht="13.5">
      <c r="B246" s="16" t="s">
        <v>414</v>
      </c>
    </row>
    <row r="247" spans="2:2" ht="13.5">
      <c r="B247" s="16" t="s">
        <v>415</v>
      </c>
    </row>
    <row r="248" spans="2:2" ht="13.5">
      <c r="B248" s="16" t="s">
        <v>416</v>
      </c>
    </row>
    <row r="249" spans="2:2" ht="13.5">
      <c r="B249" s="16" t="s">
        <v>417</v>
      </c>
    </row>
    <row r="250" spans="2:2" ht="13.5">
      <c r="B250" s="16" t="s">
        <v>418</v>
      </c>
    </row>
    <row r="251" spans="2:2" ht="13.5">
      <c r="B251" s="16" t="s">
        <v>419</v>
      </c>
    </row>
    <row r="252" spans="2:2" ht="13.5">
      <c r="B252" s="16" t="s">
        <v>420</v>
      </c>
    </row>
    <row r="253" spans="2:2" ht="13.5">
      <c r="B253" s="16" t="s">
        <v>421</v>
      </c>
    </row>
    <row r="254" spans="2:2" ht="13.5">
      <c r="B254" s="16" t="s">
        <v>422</v>
      </c>
    </row>
    <row r="255" spans="2:2" ht="13.5">
      <c r="B255" s="16" t="s">
        <v>423</v>
      </c>
    </row>
    <row r="256" spans="2:2" ht="13.5">
      <c r="B256" s="16" t="s">
        <v>424</v>
      </c>
    </row>
    <row r="257" spans="2:2" ht="13.5">
      <c r="B257" s="16" t="s">
        <v>425</v>
      </c>
    </row>
    <row r="258" spans="2:2" ht="13.5">
      <c r="B258" s="16" t="s">
        <v>426</v>
      </c>
    </row>
    <row r="259" spans="2:2" ht="13.5">
      <c r="B259" s="16" t="s">
        <v>427</v>
      </c>
    </row>
    <row r="260" spans="2:2" ht="13.5">
      <c r="B260" s="16" t="s">
        <v>428</v>
      </c>
    </row>
    <row r="261" spans="2:2" ht="13.5">
      <c r="B261" s="16" t="s">
        <v>429</v>
      </c>
    </row>
    <row r="262" spans="2:2" ht="13.5">
      <c r="B262" s="16" t="s">
        <v>430</v>
      </c>
    </row>
    <row r="263" spans="2:2" ht="13.5">
      <c r="B263" s="16" t="s">
        <v>431</v>
      </c>
    </row>
    <row r="264" spans="2:2" ht="13.5">
      <c r="B264" s="16" t="s">
        <v>432</v>
      </c>
    </row>
    <row r="265" spans="2:2" ht="13.5">
      <c r="B265" s="16" t="s">
        <v>433</v>
      </c>
    </row>
    <row r="266" spans="2:2" ht="13.5">
      <c r="B266" s="16" t="s">
        <v>434</v>
      </c>
    </row>
    <row r="267" spans="2:2" ht="13.5">
      <c r="B267" s="16" t="s">
        <v>435</v>
      </c>
    </row>
    <row r="268" spans="2:2" ht="13.5">
      <c r="B268" s="16" t="s">
        <v>436</v>
      </c>
    </row>
    <row r="269" spans="2:2" ht="13.5">
      <c r="B269" s="16" t="s">
        <v>437</v>
      </c>
    </row>
    <row r="270" spans="2:2" ht="13.5">
      <c r="B270" s="16" t="s">
        <v>438</v>
      </c>
    </row>
    <row r="271" spans="2:2" ht="13.5">
      <c r="B271" s="16" t="s">
        <v>439</v>
      </c>
    </row>
    <row r="272" spans="2:2" ht="13.5">
      <c r="B272" s="16" t="s">
        <v>440</v>
      </c>
    </row>
    <row r="273" spans="2:2" ht="13.5">
      <c r="B273" s="16" t="s">
        <v>441</v>
      </c>
    </row>
    <row r="274" spans="2:2" ht="13.5">
      <c r="B274" s="16" t="s">
        <v>442</v>
      </c>
    </row>
    <row r="275" spans="2:2" ht="13.5">
      <c r="B275" s="16" t="s">
        <v>443</v>
      </c>
    </row>
    <row r="276" spans="2:2" ht="13.5">
      <c r="B276" s="16" t="s">
        <v>444</v>
      </c>
    </row>
    <row r="277" spans="2:2" ht="13.5">
      <c r="B277" s="16" t="s">
        <v>445</v>
      </c>
    </row>
    <row r="278" spans="2:2" ht="13.5">
      <c r="B278" s="16" t="s">
        <v>446</v>
      </c>
    </row>
    <row r="279" spans="2:2" ht="13.5">
      <c r="B279" s="16" t="s">
        <v>447</v>
      </c>
    </row>
    <row r="280" spans="2:2" ht="13.5">
      <c r="B280" s="16" t="s">
        <v>448</v>
      </c>
    </row>
    <row r="281" spans="2:2" ht="13.5">
      <c r="B281" s="16" t="s">
        <v>449</v>
      </c>
    </row>
    <row r="282" spans="2:2" ht="13.5">
      <c r="B282" s="16" t="s">
        <v>450</v>
      </c>
    </row>
    <row r="283" spans="2:2" ht="13.5">
      <c r="B283" s="16" t="s">
        <v>451</v>
      </c>
    </row>
    <row r="284" spans="2:2" ht="13.5">
      <c r="B284" s="16" t="s">
        <v>452</v>
      </c>
    </row>
    <row r="285" spans="2:2" ht="13.5">
      <c r="B285" s="16" t="s">
        <v>453</v>
      </c>
    </row>
    <row r="286" spans="2:2" ht="13.5">
      <c r="B286" s="16" t="s">
        <v>454</v>
      </c>
    </row>
    <row r="287" spans="2:2" ht="13.5">
      <c r="B287" s="16" t="s">
        <v>455</v>
      </c>
    </row>
    <row r="288" spans="2:2" ht="13.5">
      <c r="B288" s="16" t="s">
        <v>456</v>
      </c>
    </row>
    <row r="289" spans="2:2" ht="13.5">
      <c r="B289" s="16" t="s">
        <v>457</v>
      </c>
    </row>
    <row r="290" spans="2:2" ht="13.5">
      <c r="B290" s="16" t="s">
        <v>458</v>
      </c>
    </row>
    <row r="291" spans="2:2" ht="13.5">
      <c r="B291" s="16" t="s">
        <v>459</v>
      </c>
    </row>
    <row r="292" spans="2:2" ht="13.5">
      <c r="B292" s="16" t="s">
        <v>460</v>
      </c>
    </row>
    <row r="293" spans="2:2" ht="13.5">
      <c r="B293" s="16" t="s">
        <v>461</v>
      </c>
    </row>
    <row r="294" spans="2:2" ht="13.5">
      <c r="B294" s="16" t="s">
        <v>462</v>
      </c>
    </row>
    <row r="295" spans="2:2" ht="13.5">
      <c r="B295" s="16" t="s">
        <v>463</v>
      </c>
    </row>
    <row r="296" spans="2:2" ht="13.5">
      <c r="B296" s="16" t="s">
        <v>464</v>
      </c>
    </row>
    <row r="297" spans="2:2" ht="13.5">
      <c r="B297" s="16" t="s">
        <v>465</v>
      </c>
    </row>
    <row r="298" spans="2:2" ht="13.5">
      <c r="B298" s="16" t="s">
        <v>466</v>
      </c>
    </row>
    <row r="299" spans="2:2" ht="13.5">
      <c r="B299" s="16" t="s">
        <v>467</v>
      </c>
    </row>
    <row r="300" spans="2:2" ht="13.5">
      <c r="B300" s="16" t="s">
        <v>468</v>
      </c>
    </row>
    <row r="301" spans="2:2" ht="13.5">
      <c r="B301" s="16" t="s">
        <v>469</v>
      </c>
    </row>
    <row r="302" spans="2:2" ht="13.5">
      <c r="B302" s="16" t="s">
        <v>470</v>
      </c>
    </row>
    <row r="303" spans="2:2" ht="13.5">
      <c r="B303" s="16" t="s">
        <v>471</v>
      </c>
    </row>
    <row r="304" spans="2:2" ht="13.5">
      <c r="B304" s="16" t="s">
        <v>472</v>
      </c>
    </row>
    <row r="305" spans="2:2" ht="13.5">
      <c r="B305" s="16" t="s">
        <v>473</v>
      </c>
    </row>
    <row r="306" spans="2:2" ht="13.5">
      <c r="B306" s="16" t="s">
        <v>474</v>
      </c>
    </row>
    <row r="307" spans="2:2" ht="13.5">
      <c r="B307" s="16" t="s">
        <v>475</v>
      </c>
    </row>
    <row r="308" spans="2:2" ht="13.5">
      <c r="B308" s="16" t="s">
        <v>476</v>
      </c>
    </row>
    <row r="309" spans="2:2" ht="13.5">
      <c r="B309" s="16" t="s">
        <v>477</v>
      </c>
    </row>
    <row r="310" spans="2:2" ht="13.5">
      <c r="B310" s="16" t="s">
        <v>478</v>
      </c>
    </row>
    <row r="311" spans="2:2" ht="13.5">
      <c r="B311" s="16" t="s">
        <v>479</v>
      </c>
    </row>
    <row r="312" spans="2:2" ht="13.5">
      <c r="B312" s="16" t="s">
        <v>480</v>
      </c>
    </row>
    <row r="313" spans="2:2" ht="13.5">
      <c r="B313" s="16" t="s">
        <v>183</v>
      </c>
    </row>
    <row r="314" spans="2:2" ht="13.5">
      <c r="B314" s="16" t="s">
        <v>184</v>
      </c>
    </row>
    <row r="315" spans="2:2" ht="13.5">
      <c r="B315" s="16" t="s">
        <v>185</v>
      </c>
    </row>
    <row r="316" spans="2:2" ht="13.5">
      <c r="B316" s="16" t="s">
        <v>186</v>
      </c>
    </row>
    <row r="317" spans="2:2" ht="13.5">
      <c r="B317" s="16" t="s">
        <v>187</v>
      </c>
    </row>
    <row r="318" spans="2:2" ht="13.5">
      <c r="B318" s="16" t="s">
        <v>188</v>
      </c>
    </row>
    <row r="319" spans="2:2" ht="13.5">
      <c r="B319" s="16" t="s">
        <v>189</v>
      </c>
    </row>
    <row r="320" spans="2:2" ht="13.5">
      <c r="B320" s="16" t="s">
        <v>190</v>
      </c>
    </row>
    <row r="321" spans="2:2" ht="13.5">
      <c r="B321" s="16" t="s">
        <v>191</v>
      </c>
    </row>
    <row r="322" spans="2:2" ht="13.5">
      <c r="B322" s="16" t="s">
        <v>192</v>
      </c>
    </row>
    <row r="323" spans="2:2" ht="13.5">
      <c r="B323" s="16" t="s">
        <v>193</v>
      </c>
    </row>
    <row r="324" spans="2:2" ht="13.5">
      <c r="B324" s="16" t="s">
        <v>194</v>
      </c>
    </row>
    <row r="325" spans="2:2" ht="13.5">
      <c r="B325" s="16" t="s">
        <v>342</v>
      </c>
    </row>
    <row r="326" spans="2:2" ht="13.5">
      <c r="B326" s="16" t="s">
        <v>352</v>
      </c>
    </row>
    <row r="327" spans="2:2" ht="13.5">
      <c r="B327" s="16" t="s">
        <v>362</v>
      </c>
    </row>
    <row r="328" spans="2:2" ht="13.5">
      <c r="B328" s="16" t="s">
        <v>372</v>
      </c>
    </row>
    <row r="329" spans="2:2" ht="13.5">
      <c r="B329" s="16" t="s">
        <v>481</v>
      </c>
    </row>
    <row r="330" spans="2:2" ht="13.5">
      <c r="B330" s="16" t="s">
        <v>482</v>
      </c>
    </row>
    <row r="331" spans="2:2" ht="13.5">
      <c r="B331" s="16" t="s">
        <v>483</v>
      </c>
    </row>
    <row r="332" spans="2:2" ht="13.5">
      <c r="B332" s="16" t="s">
        <v>484</v>
      </c>
    </row>
    <row r="333" spans="2:2" ht="13.5">
      <c r="B333" s="16" t="s">
        <v>485</v>
      </c>
    </row>
    <row r="334" spans="2:2" ht="13.5">
      <c r="B334" s="16" t="s">
        <v>486</v>
      </c>
    </row>
    <row r="335" spans="2:2" ht="13.5">
      <c r="B335" s="16" t="s">
        <v>487</v>
      </c>
    </row>
    <row r="336" spans="2:2" ht="13.5">
      <c r="B336" s="16" t="s">
        <v>488</v>
      </c>
    </row>
    <row r="337" spans="2:2" ht="13.5">
      <c r="B337" s="16" t="s">
        <v>489</v>
      </c>
    </row>
    <row r="338" spans="2:2" ht="13.5">
      <c r="B338" s="16" t="s">
        <v>490</v>
      </c>
    </row>
    <row r="339" spans="2:2" ht="13.5">
      <c r="B339" s="16" t="s">
        <v>491</v>
      </c>
    </row>
    <row r="340" spans="2:2" ht="13.5">
      <c r="B340" s="16" t="s">
        <v>492</v>
      </c>
    </row>
    <row r="341" spans="2:2" ht="13.5">
      <c r="B341" s="16" t="s">
        <v>493</v>
      </c>
    </row>
    <row r="342" spans="2:2" ht="13.5">
      <c r="B342" s="16" t="s">
        <v>494</v>
      </c>
    </row>
    <row r="343" spans="2:2" ht="13.5">
      <c r="B343" s="16" t="s">
        <v>495</v>
      </c>
    </row>
    <row r="344" spans="2:2" ht="13.5">
      <c r="B344" s="16" t="s">
        <v>496</v>
      </c>
    </row>
    <row r="345" spans="2:2" ht="13.5">
      <c r="B345" s="16" t="s">
        <v>497</v>
      </c>
    </row>
    <row r="346" spans="2:2" ht="13.5">
      <c r="B346" s="16" t="s">
        <v>498</v>
      </c>
    </row>
    <row r="347" spans="2:2" ht="13.5">
      <c r="B347" s="16" t="s">
        <v>499</v>
      </c>
    </row>
    <row r="348" spans="2:2" ht="13.5">
      <c r="B348" s="16" t="s">
        <v>500</v>
      </c>
    </row>
    <row r="349" spans="2:2" ht="13.5">
      <c r="B349" s="16" t="s">
        <v>501</v>
      </c>
    </row>
    <row r="350" spans="2:2" ht="13.5">
      <c r="B350" s="16" t="s">
        <v>502</v>
      </c>
    </row>
    <row r="351" spans="2:2" ht="13.5">
      <c r="B351" s="16" t="s">
        <v>503</v>
      </c>
    </row>
    <row r="352" spans="2:2" ht="13.5">
      <c r="B352" s="16" t="s">
        <v>504</v>
      </c>
    </row>
    <row r="353" spans="2:2" ht="13.5">
      <c r="B353" s="16" t="s">
        <v>505</v>
      </c>
    </row>
    <row r="354" spans="2:2" ht="13.5">
      <c r="B354" s="16" t="s">
        <v>506</v>
      </c>
    </row>
    <row r="355" spans="2:2" ht="13.5">
      <c r="B355" s="16" t="s">
        <v>507</v>
      </c>
    </row>
    <row r="356" spans="2:2" ht="13.5">
      <c r="B356" s="16" t="s">
        <v>508</v>
      </c>
    </row>
    <row r="357" spans="2:2" ht="13.5">
      <c r="B357" s="16" t="s">
        <v>509</v>
      </c>
    </row>
    <row r="358" spans="2:2" ht="13.5">
      <c r="B358" s="16" t="s">
        <v>510</v>
      </c>
    </row>
    <row r="359" spans="2:2" ht="13.5">
      <c r="B359" s="16" t="s">
        <v>511</v>
      </c>
    </row>
    <row r="360" spans="2:2" ht="13.5">
      <c r="B360" s="16" t="s">
        <v>512</v>
      </c>
    </row>
    <row r="361" spans="2:2" ht="13.5">
      <c r="B361" s="16" t="s">
        <v>513</v>
      </c>
    </row>
    <row r="362" spans="2:2" ht="13.5">
      <c r="B362" s="16" t="s">
        <v>514</v>
      </c>
    </row>
    <row r="363" spans="2:2" ht="13.5">
      <c r="B363" s="16" t="s">
        <v>515</v>
      </c>
    </row>
    <row r="364" spans="2:2" ht="13.5">
      <c r="B364" s="16" t="s">
        <v>516</v>
      </c>
    </row>
    <row r="365" spans="2:2" ht="13.5">
      <c r="B365" s="16" t="s">
        <v>517</v>
      </c>
    </row>
    <row r="366" spans="2:2" ht="13.5">
      <c r="B366" s="16" t="s">
        <v>518</v>
      </c>
    </row>
    <row r="367" spans="2:2" ht="13.5">
      <c r="B367" s="16" t="s">
        <v>519</v>
      </c>
    </row>
    <row r="368" spans="2:2" ht="13.5">
      <c r="B368" s="16" t="s">
        <v>520</v>
      </c>
    </row>
    <row r="369" spans="2:2" ht="13.5">
      <c r="B369" s="16" t="s">
        <v>521</v>
      </c>
    </row>
    <row r="370" spans="2:2" ht="13.5">
      <c r="B370" s="16" t="s">
        <v>522</v>
      </c>
    </row>
    <row r="371" spans="2:2" ht="13.5">
      <c r="B371" s="16" t="s">
        <v>523</v>
      </c>
    </row>
    <row r="372" spans="2:2" ht="13.5">
      <c r="B372" s="16" t="s">
        <v>524</v>
      </c>
    </row>
    <row r="373" spans="2:2" ht="13.5">
      <c r="B373" s="16" t="s">
        <v>525</v>
      </c>
    </row>
    <row r="374" spans="2:2" ht="13.5">
      <c r="B374" s="16" t="s">
        <v>526</v>
      </c>
    </row>
    <row r="375" spans="2:2" ht="13.5">
      <c r="B375" s="16" t="s">
        <v>527</v>
      </c>
    </row>
    <row r="376" spans="2:2" ht="13.5">
      <c r="B376" s="16" t="s">
        <v>528</v>
      </c>
    </row>
    <row r="377" spans="2:2" ht="13.5">
      <c r="B377" s="16" t="s">
        <v>529</v>
      </c>
    </row>
    <row r="378" spans="2:2" ht="13.5">
      <c r="B378" s="16" t="s">
        <v>530</v>
      </c>
    </row>
    <row r="379" spans="2:2" ht="13.5">
      <c r="B379" s="16" t="s">
        <v>531</v>
      </c>
    </row>
    <row r="380" spans="2:2" ht="13.5">
      <c r="B380" s="16" t="s">
        <v>532</v>
      </c>
    </row>
    <row r="381" spans="2:2" ht="13.5">
      <c r="B381" s="16" t="s">
        <v>533</v>
      </c>
    </row>
    <row r="382" spans="2:2" ht="13.5">
      <c r="B382" s="16" t="s">
        <v>534</v>
      </c>
    </row>
    <row r="383" spans="2:2" ht="13.5">
      <c r="B383" s="16" t="s">
        <v>535</v>
      </c>
    </row>
    <row r="384" spans="2:2" ht="13.5">
      <c r="B384" s="16" t="s">
        <v>536</v>
      </c>
    </row>
    <row r="385" spans="2:2" ht="13.5">
      <c r="B385" s="16" t="s">
        <v>537</v>
      </c>
    </row>
    <row r="386" spans="2:2" ht="13.5">
      <c r="B386" s="16" t="s">
        <v>538</v>
      </c>
    </row>
    <row r="387" spans="2:2" ht="13.5">
      <c r="B387" s="16" t="s">
        <v>539</v>
      </c>
    </row>
    <row r="388" spans="2:2" ht="13.5">
      <c r="B388" s="16" t="s">
        <v>540</v>
      </c>
    </row>
    <row r="389" spans="2:2" ht="13.5">
      <c r="B389" s="16" t="s">
        <v>541</v>
      </c>
    </row>
    <row r="390" spans="2:2" ht="13.5">
      <c r="B390" s="16" t="s">
        <v>542</v>
      </c>
    </row>
    <row r="391" spans="2:2" ht="13.5">
      <c r="B391" s="16" t="s">
        <v>543</v>
      </c>
    </row>
    <row r="392" spans="2:2" ht="13.5">
      <c r="B392" s="16" t="s">
        <v>544</v>
      </c>
    </row>
    <row r="393" spans="2:2" ht="13.5">
      <c r="B393" s="16" t="s">
        <v>545</v>
      </c>
    </row>
    <row r="394" spans="2:2" ht="13.5">
      <c r="B394" s="16" t="s">
        <v>546</v>
      </c>
    </row>
    <row r="395" spans="2:2" ht="13.5">
      <c r="B395" s="16" t="s">
        <v>547</v>
      </c>
    </row>
    <row r="396" spans="2:2" ht="13.5">
      <c r="B396" s="16" t="s">
        <v>548</v>
      </c>
    </row>
    <row r="397" spans="2:2" ht="13.5">
      <c r="B397" s="16" t="s">
        <v>549</v>
      </c>
    </row>
    <row r="398" spans="2:2" ht="13.5">
      <c r="B398" s="16" t="s">
        <v>550</v>
      </c>
    </row>
    <row r="399" spans="2:2" ht="13.5">
      <c r="B399" s="16" t="s">
        <v>551</v>
      </c>
    </row>
    <row r="400" spans="2:2" ht="13.5">
      <c r="B400" s="16" t="s">
        <v>552</v>
      </c>
    </row>
    <row r="401" spans="2:2" ht="13.5">
      <c r="B401" s="16" t="s">
        <v>553</v>
      </c>
    </row>
    <row r="402" spans="2:2" ht="13.5">
      <c r="B402" s="16" t="s">
        <v>554</v>
      </c>
    </row>
    <row r="403" spans="2:2" ht="13.5">
      <c r="B403" s="16" t="s">
        <v>555</v>
      </c>
    </row>
    <row r="404" spans="2:2" ht="13.5">
      <c r="B404" s="16" t="s">
        <v>556</v>
      </c>
    </row>
    <row r="405" spans="2:2" ht="13.5">
      <c r="B405" s="16" t="s">
        <v>557</v>
      </c>
    </row>
    <row r="406" spans="2:2" ht="13.5">
      <c r="B406" s="16" t="s">
        <v>558</v>
      </c>
    </row>
    <row r="407" spans="2:2" ht="13.5">
      <c r="B407" s="16" t="s">
        <v>559</v>
      </c>
    </row>
    <row r="408" spans="2:2" ht="13.5">
      <c r="B408" s="16" t="s">
        <v>560</v>
      </c>
    </row>
    <row r="409" spans="2:2" ht="13.5">
      <c r="B409" s="16" t="s">
        <v>561</v>
      </c>
    </row>
    <row r="410" spans="2:2" ht="13.5">
      <c r="B410" s="16" t="s">
        <v>562</v>
      </c>
    </row>
    <row r="411" spans="2:2" ht="13.5">
      <c r="B411" s="16" t="s">
        <v>563</v>
      </c>
    </row>
    <row r="412" spans="2:2" ht="13.5">
      <c r="B412" s="16" t="s">
        <v>564</v>
      </c>
    </row>
    <row r="413" spans="2:2" ht="13.5">
      <c r="B413" s="16" t="s">
        <v>565</v>
      </c>
    </row>
    <row r="414" spans="2:2" ht="13.5">
      <c r="B414" s="16" t="s">
        <v>566</v>
      </c>
    </row>
    <row r="415" spans="2:2" ht="13.5">
      <c r="B415" s="16" t="s">
        <v>567</v>
      </c>
    </row>
    <row r="416" spans="2:2" ht="13.5">
      <c r="B416" s="16" t="s">
        <v>568</v>
      </c>
    </row>
    <row r="417" spans="2:2" ht="13.5">
      <c r="B417" s="16" t="s">
        <v>569</v>
      </c>
    </row>
    <row r="418" spans="2:2" ht="13.5">
      <c r="B418" s="16" t="s">
        <v>570</v>
      </c>
    </row>
    <row r="419" spans="2:2" ht="13.5">
      <c r="B419" s="16" t="s">
        <v>571</v>
      </c>
    </row>
    <row r="420" spans="2:2" ht="13.5">
      <c r="B420" s="16" t="s">
        <v>572</v>
      </c>
    </row>
    <row r="421" spans="2:2" ht="13.5">
      <c r="B421" s="16" t="s">
        <v>573</v>
      </c>
    </row>
    <row r="422" spans="2:2" ht="13.5">
      <c r="B422" s="16" t="s">
        <v>574</v>
      </c>
    </row>
    <row r="423" spans="2:2" ht="13.5">
      <c r="B423" s="16" t="s">
        <v>575</v>
      </c>
    </row>
    <row r="424" spans="2:2" ht="13.5">
      <c r="B424" s="16" t="s">
        <v>576</v>
      </c>
    </row>
    <row r="425" spans="2:2" ht="13.5">
      <c r="B425" s="16" t="s">
        <v>577</v>
      </c>
    </row>
    <row r="426" spans="2:2" ht="13.5">
      <c r="B426" s="16" t="s">
        <v>578</v>
      </c>
    </row>
    <row r="427" spans="2:2" ht="13.5">
      <c r="B427" s="16" t="s">
        <v>579</v>
      </c>
    </row>
    <row r="428" spans="2:2" ht="13.5">
      <c r="B428" s="16" t="s">
        <v>580</v>
      </c>
    </row>
    <row r="429" spans="2:2" ht="13.5">
      <c r="B429" s="16" t="s">
        <v>581</v>
      </c>
    </row>
    <row r="430" spans="2:2" ht="13.5">
      <c r="B430" s="16" t="s">
        <v>582</v>
      </c>
    </row>
    <row r="431" spans="2:2" ht="13.5">
      <c r="B431" s="16" t="s">
        <v>583</v>
      </c>
    </row>
    <row r="432" spans="2:2" ht="13.5">
      <c r="B432" s="16" t="s">
        <v>584</v>
      </c>
    </row>
    <row r="433" spans="2:2" ht="13.5">
      <c r="B433" s="16" t="s">
        <v>585</v>
      </c>
    </row>
    <row r="434" spans="2:2" ht="13.5">
      <c r="B434" s="16" t="s">
        <v>586</v>
      </c>
    </row>
    <row r="435" spans="2:2" ht="13.5">
      <c r="B435" s="16" t="s">
        <v>587</v>
      </c>
    </row>
    <row r="436" spans="2:2" ht="13.5">
      <c r="B436" s="16" t="s">
        <v>588</v>
      </c>
    </row>
    <row r="437" spans="2:2" ht="13.5">
      <c r="B437" s="16" t="s">
        <v>589</v>
      </c>
    </row>
    <row r="438" spans="2:2" ht="13.5">
      <c r="B438" s="16" t="s">
        <v>590</v>
      </c>
    </row>
    <row r="439" spans="2:2" ht="13.5">
      <c r="B439" s="16" t="s">
        <v>591</v>
      </c>
    </row>
    <row r="440" spans="2:2" ht="13.5">
      <c r="B440" s="16" t="s">
        <v>592</v>
      </c>
    </row>
    <row r="441" spans="2:2" ht="13.5">
      <c r="B441" s="16" t="s">
        <v>593</v>
      </c>
    </row>
    <row r="442" spans="2:2" ht="13.5">
      <c r="B442" s="16" t="s">
        <v>594</v>
      </c>
    </row>
    <row r="443" spans="2:2" ht="13.5">
      <c r="B443" s="16" t="s">
        <v>595</v>
      </c>
    </row>
    <row r="444" spans="2:2" ht="13.5">
      <c r="B444" s="16" t="s">
        <v>596</v>
      </c>
    </row>
    <row r="445" spans="2:2" ht="13.5">
      <c r="B445" s="16" t="s">
        <v>597</v>
      </c>
    </row>
    <row r="446" spans="2:2" ht="13.5">
      <c r="B446" s="16" t="s">
        <v>598</v>
      </c>
    </row>
    <row r="447" spans="2:2" ht="13.5">
      <c r="B447" s="16" t="s">
        <v>599</v>
      </c>
    </row>
    <row r="448" spans="2:2" ht="13.5">
      <c r="B448" s="16" t="s">
        <v>600</v>
      </c>
    </row>
    <row r="449" spans="2:2" ht="13.5">
      <c r="B449" s="16" t="s">
        <v>601</v>
      </c>
    </row>
    <row r="450" spans="2:2" ht="13.5">
      <c r="B450" s="16" t="s">
        <v>602</v>
      </c>
    </row>
    <row r="451" spans="2:2" ht="13.5">
      <c r="B451" s="16" t="s">
        <v>603</v>
      </c>
    </row>
    <row r="452" spans="2:2" ht="13.5">
      <c r="B452" s="16" t="s">
        <v>604</v>
      </c>
    </row>
    <row r="453" spans="2:2" ht="13.5">
      <c r="B453" s="16" t="s">
        <v>605</v>
      </c>
    </row>
    <row r="454" spans="2:2" ht="13.5">
      <c r="B454" s="16" t="s">
        <v>606</v>
      </c>
    </row>
    <row r="455" spans="2:2" ht="13.5">
      <c r="B455" s="16" t="s">
        <v>607</v>
      </c>
    </row>
    <row r="456" spans="2:2" ht="13.5">
      <c r="B456" s="16" t="s">
        <v>608</v>
      </c>
    </row>
    <row r="457" spans="2:2" ht="13.5">
      <c r="B457" s="16" t="s">
        <v>609</v>
      </c>
    </row>
    <row r="458" spans="2:2" ht="13.5">
      <c r="B458" s="16" t="s">
        <v>610</v>
      </c>
    </row>
    <row r="459" spans="2:2" ht="13.5">
      <c r="B459" s="16" t="s">
        <v>611</v>
      </c>
    </row>
    <row r="460" spans="2:2" ht="13.5">
      <c r="B460" s="16" t="s">
        <v>612</v>
      </c>
    </row>
    <row r="461" spans="2:2" ht="13.5">
      <c r="B461" s="16" t="s">
        <v>613</v>
      </c>
    </row>
    <row r="462" spans="2:2" ht="13.5">
      <c r="B462" s="16" t="s">
        <v>614</v>
      </c>
    </row>
    <row r="463" spans="2:2" ht="13.5">
      <c r="B463" s="16" t="s">
        <v>615</v>
      </c>
    </row>
    <row r="464" spans="2:2" ht="13.5">
      <c r="B464" s="16" t="s">
        <v>616</v>
      </c>
    </row>
    <row r="465" spans="2:2" ht="13.5">
      <c r="B465" s="16" t="s">
        <v>617</v>
      </c>
    </row>
    <row r="466" spans="2:2" ht="13.5">
      <c r="B466" s="16" t="s">
        <v>618</v>
      </c>
    </row>
    <row r="467" spans="2:2" ht="13.5">
      <c r="B467" s="16" t="s">
        <v>619</v>
      </c>
    </row>
    <row r="468" spans="2:2" ht="13.5">
      <c r="B468" s="16" t="s">
        <v>620</v>
      </c>
    </row>
    <row r="469" spans="2:2" ht="13.5">
      <c r="B469" s="16" t="s">
        <v>621</v>
      </c>
    </row>
    <row r="470" spans="2:2" ht="13.5">
      <c r="B470" s="16" t="s">
        <v>622</v>
      </c>
    </row>
    <row r="471" spans="2:2" ht="13.5">
      <c r="B471" s="16" t="s">
        <v>623</v>
      </c>
    </row>
    <row r="472" spans="2:2" ht="13.5">
      <c r="B472" s="16" t="s">
        <v>624</v>
      </c>
    </row>
    <row r="473" spans="2:2" ht="13.5">
      <c r="B473" s="16" t="s">
        <v>625</v>
      </c>
    </row>
    <row r="474" spans="2:2" ht="13.5">
      <c r="B474" s="16" t="s">
        <v>626</v>
      </c>
    </row>
    <row r="475" spans="2:2" ht="13.5">
      <c r="B475" s="16" t="s">
        <v>627</v>
      </c>
    </row>
    <row r="476" spans="2:2" ht="13.5">
      <c r="B476" s="16" t="s">
        <v>628</v>
      </c>
    </row>
    <row r="477" spans="2:2" ht="13.5">
      <c r="B477" s="16" t="s">
        <v>629</v>
      </c>
    </row>
    <row r="478" spans="2:2" ht="13.5">
      <c r="B478" s="16" t="s">
        <v>630</v>
      </c>
    </row>
    <row r="479" spans="2:2" ht="13.5">
      <c r="B479" s="16" t="s">
        <v>631</v>
      </c>
    </row>
    <row r="480" spans="2:2" ht="13.5">
      <c r="B480" s="16" t="s">
        <v>632</v>
      </c>
    </row>
    <row r="481" spans="2:2" ht="13.5">
      <c r="B481" s="16" t="s">
        <v>633</v>
      </c>
    </row>
    <row r="482" spans="2:2" ht="13.5">
      <c r="B482" s="16" t="s">
        <v>634</v>
      </c>
    </row>
    <row r="483" spans="2:2" ht="13.5">
      <c r="B483" s="16" t="s">
        <v>635</v>
      </c>
    </row>
    <row r="484" spans="2:2" ht="13.5">
      <c r="B484" s="16" t="s">
        <v>636</v>
      </c>
    </row>
    <row r="485" spans="2:2" ht="13.5">
      <c r="B485" s="16" t="s">
        <v>637</v>
      </c>
    </row>
    <row r="486" spans="2:2" ht="13.5">
      <c r="B486" s="16" t="s">
        <v>638</v>
      </c>
    </row>
    <row r="487" spans="2:2" ht="13.5">
      <c r="B487" s="16" t="s">
        <v>639</v>
      </c>
    </row>
    <row r="488" spans="2:2" ht="13.5">
      <c r="B488" s="16" t="s">
        <v>640</v>
      </c>
    </row>
    <row r="489" spans="2:2" ht="13.5">
      <c r="B489" s="16" t="s">
        <v>641</v>
      </c>
    </row>
    <row r="490" spans="2:2" ht="13.5">
      <c r="B490" s="16" t="s">
        <v>642</v>
      </c>
    </row>
    <row r="491" spans="2:2" ht="13.5">
      <c r="B491" s="16" t="s">
        <v>643</v>
      </c>
    </row>
    <row r="492" spans="2:2" ht="13.5">
      <c r="B492" s="16" t="s">
        <v>644</v>
      </c>
    </row>
    <row r="493" spans="2:2" ht="13.5">
      <c r="B493" s="16" t="s">
        <v>645</v>
      </c>
    </row>
    <row r="494" spans="2:2" ht="13.5">
      <c r="B494" s="16" t="s">
        <v>646</v>
      </c>
    </row>
    <row r="495" spans="2:2" ht="13.5">
      <c r="B495" s="16" t="s">
        <v>647</v>
      </c>
    </row>
    <row r="496" spans="2:2" ht="13.5">
      <c r="B496" s="16" t="s">
        <v>648</v>
      </c>
    </row>
    <row r="497" spans="2:2" ht="13.5">
      <c r="B497" s="16" t="s">
        <v>649</v>
      </c>
    </row>
    <row r="498" spans="2:2" ht="13.5">
      <c r="B498" s="16" t="s">
        <v>650</v>
      </c>
    </row>
    <row r="499" spans="2:2" ht="13.5">
      <c r="B499" s="16" t="s">
        <v>651</v>
      </c>
    </row>
    <row r="500" spans="2:2" ht="13.5">
      <c r="B500" s="16" t="s">
        <v>652</v>
      </c>
    </row>
    <row r="501" spans="2:2" ht="13.5">
      <c r="B501" s="16" t="s">
        <v>653</v>
      </c>
    </row>
    <row r="502" spans="2:2" ht="13.5">
      <c r="B502" s="16" t="s">
        <v>654</v>
      </c>
    </row>
    <row r="503" spans="2:2" ht="13.5">
      <c r="B503" s="16" t="s">
        <v>655</v>
      </c>
    </row>
    <row r="504" spans="2:2" ht="13.5">
      <c r="B504" s="16" t="s">
        <v>656</v>
      </c>
    </row>
    <row r="505" spans="2:2" ht="13.5">
      <c r="B505" s="16" t="s">
        <v>657</v>
      </c>
    </row>
    <row r="506" spans="2:2" ht="13.5">
      <c r="B506" s="16" t="s">
        <v>658</v>
      </c>
    </row>
    <row r="507" spans="2:2" ht="13.5">
      <c r="B507" s="16" t="s">
        <v>659</v>
      </c>
    </row>
    <row r="508" spans="2:2" ht="13.5">
      <c r="B508" s="16" t="s">
        <v>660</v>
      </c>
    </row>
    <row r="509" spans="2:2" ht="13.5">
      <c r="B509" s="16" t="s">
        <v>661</v>
      </c>
    </row>
    <row r="510" spans="2:2" ht="13.5">
      <c r="B510" s="16" t="s">
        <v>662</v>
      </c>
    </row>
    <row r="511" spans="2:2" ht="13.5">
      <c r="B511" s="16" t="s">
        <v>663</v>
      </c>
    </row>
    <row r="512" spans="2:2" ht="13.5">
      <c r="B512" s="16" t="s">
        <v>664</v>
      </c>
    </row>
    <row r="513" spans="2:2" ht="13.5">
      <c r="B513" s="16" t="s">
        <v>665</v>
      </c>
    </row>
    <row r="514" spans="2:2" ht="13.5">
      <c r="B514" s="16" t="s">
        <v>666</v>
      </c>
    </row>
    <row r="515" spans="2:2" ht="13.5">
      <c r="B515" s="16" t="s">
        <v>667</v>
      </c>
    </row>
    <row r="516" spans="2:2" ht="13.5">
      <c r="B516" s="16" t="s">
        <v>668</v>
      </c>
    </row>
    <row r="517" spans="2:2" ht="13.5">
      <c r="B517" s="16" t="s">
        <v>669</v>
      </c>
    </row>
    <row r="518" spans="2:2" ht="13.5">
      <c r="B518" s="16" t="s">
        <v>670</v>
      </c>
    </row>
    <row r="519" spans="2:2" ht="13.5">
      <c r="B519" s="16" t="s">
        <v>671</v>
      </c>
    </row>
    <row r="520" spans="2:2" ht="13.5">
      <c r="B520" s="16" t="s">
        <v>672</v>
      </c>
    </row>
    <row r="521" spans="2:2" ht="13.5">
      <c r="B521" s="16" t="s">
        <v>673</v>
      </c>
    </row>
    <row r="522" spans="2:2" ht="13.5">
      <c r="B522" s="16" t="s">
        <v>674</v>
      </c>
    </row>
    <row r="523" spans="2:2" ht="13.5">
      <c r="B523" s="16" t="s">
        <v>675</v>
      </c>
    </row>
    <row r="524" spans="2:2" ht="13.5">
      <c r="B524" s="16" t="s">
        <v>676</v>
      </c>
    </row>
    <row r="525" spans="2:2" ht="13.5">
      <c r="B525" s="16" t="s">
        <v>677</v>
      </c>
    </row>
    <row r="526" spans="2:2" ht="13.5">
      <c r="B526" s="16" t="s">
        <v>678</v>
      </c>
    </row>
    <row r="527" spans="2:2" ht="13.5">
      <c r="B527" s="16" t="s">
        <v>679</v>
      </c>
    </row>
    <row r="528" spans="2:2" ht="13.5">
      <c r="B528" s="16" t="s">
        <v>680</v>
      </c>
    </row>
    <row r="529" spans="2:2" ht="13.5">
      <c r="B529" s="16" t="s">
        <v>681</v>
      </c>
    </row>
    <row r="530" spans="2:2" ht="13.5">
      <c r="B530" s="16" t="s">
        <v>682</v>
      </c>
    </row>
    <row r="531" spans="2:2" ht="13.5">
      <c r="B531" s="16" t="s">
        <v>683</v>
      </c>
    </row>
    <row r="532" spans="2:2" ht="13.5">
      <c r="B532" s="16" t="s">
        <v>684</v>
      </c>
    </row>
    <row r="533" spans="2:2" ht="13.5">
      <c r="B533" s="16" t="s">
        <v>685</v>
      </c>
    </row>
    <row r="534" spans="2:2" ht="13.5">
      <c r="B534" s="16" t="s">
        <v>686</v>
      </c>
    </row>
    <row r="535" spans="2:2" ht="13.5">
      <c r="B535" s="16" t="s">
        <v>687</v>
      </c>
    </row>
    <row r="536" spans="2:2" ht="13.5">
      <c r="B536" s="16" t="s">
        <v>688</v>
      </c>
    </row>
    <row r="537" spans="2:2" ht="13.5">
      <c r="B537" s="16" t="s">
        <v>689</v>
      </c>
    </row>
    <row r="538" spans="2:2" ht="13.5">
      <c r="B538" s="16" t="s">
        <v>690</v>
      </c>
    </row>
    <row r="539" spans="2:2" ht="13.5">
      <c r="B539" s="16" t="s">
        <v>691</v>
      </c>
    </row>
    <row r="540" spans="2:2" ht="13.5">
      <c r="B540" s="16" t="s">
        <v>692</v>
      </c>
    </row>
    <row r="541" spans="2:2" ht="13.5">
      <c r="B541" s="16" t="s">
        <v>693</v>
      </c>
    </row>
    <row r="542" spans="2:2" ht="13.5">
      <c r="B542" s="16" t="s">
        <v>694</v>
      </c>
    </row>
    <row r="543" spans="2:2" ht="13.5">
      <c r="B543" s="16" t="s">
        <v>695</v>
      </c>
    </row>
    <row r="544" spans="2:2" ht="13.5">
      <c r="B544" s="16" t="s">
        <v>696</v>
      </c>
    </row>
    <row r="545" spans="2:2" ht="13.5">
      <c r="B545" s="16" t="s">
        <v>697</v>
      </c>
    </row>
    <row r="546" spans="2:2" ht="13.5">
      <c r="B546" s="16" t="s">
        <v>698</v>
      </c>
    </row>
    <row r="547" spans="2:2" ht="13.5">
      <c r="B547" s="16" t="s">
        <v>699</v>
      </c>
    </row>
    <row r="548" spans="2:2" ht="13.5">
      <c r="B548" s="16" t="s">
        <v>700</v>
      </c>
    </row>
    <row r="549" spans="2:2" ht="13.5">
      <c r="B549" s="16" t="s">
        <v>701</v>
      </c>
    </row>
    <row r="550" spans="2:2" ht="13.5">
      <c r="B550" s="16" t="s">
        <v>702</v>
      </c>
    </row>
    <row r="551" spans="2:2" ht="13.5">
      <c r="B551" s="16" t="s">
        <v>703</v>
      </c>
    </row>
    <row r="552" spans="2:2" ht="13.5">
      <c r="B552" s="16" t="s">
        <v>704</v>
      </c>
    </row>
    <row r="553" spans="2:2" ht="13.5">
      <c r="B553" s="16" t="s">
        <v>705</v>
      </c>
    </row>
    <row r="554" spans="2:2" ht="13.5">
      <c r="B554" s="16" t="s">
        <v>706</v>
      </c>
    </row>
    <row r="555" spans="2:2" ht="13.5">
      <c r="B555" s="16" t="s">
        <v>707</v>
      </c>
    </row>
    <row r="556" spans="2:2" ht="13.5">
      <c r="B556" s="16" t="s">
        <v>708</v>
      </c>
    </row>
    <row r="557" spans="2:2" ht="13.5">
      <c r="B557" s="16" t="s">
        <v>709</v>
      </c>
    </row>
    <row r="558" spans="2:2" ht="13.5">
      <c r="B558" s="16" t="s">
        <v>710</v>
      </c>
    </row>
    <row r="559" spans="2:2" ht="13.5">
      <c r="B559" s="16" t="s">
        <v>711</v>
      </c>
    </row>
    <row r="560" spans="2:2" ht="13.5">
      <c r="B560" s="16" t="s">
        <v>712</v>
      </c>
    </row>
    <row r="561" spans="2:2" ht="13.5">
      <c r="B561" s="16" t="s">
        <v>713</v>
      </c>
    </row>
    <row r="562" spans="2:2" ht="13.5">
      <c r="B562" s="16" t="s">
        <v>714</v>
      </c>
    </row>
    <row r="563" spans="2:2" ht="13.5">
      <c r="B563" s="16" t="s">
        <v>715</v>
      </c>
    </row>
    <row r="564" spans="2:2" ht="13.5">
      <c r="B564" s="16" t="s">
        <v>716</v>
      </c>
    </row>
    <row r="565" spans="2:2" ht="13.5">
      <c r="B565" s="16" t="s">
        <v>717</v>
      </c>
    </row>
    <row r="566" spans="2:2" ht="13.5">
      <c r="B566" s="16" t="s">
        <v>718</v>
      </c>
    </row>
    <row r="567" spans="2:2" ht="13.5">
      <c r="B567" s="16" t="s">
        <v>719</v>
      </c>
    </row>
    <row r="568" spans="2:2" ht="13.5">
      <c r="B568" s="16" t="s">
        <v>720</v>
      </c>
    </row>
    <row r="569" spans="2:2" ht="13.5">
      <c r="B569" s="16" t="s">
        <v>721</v>
      </c>
    </row>
    <row r="570" spans="2:2" ht="13.5">
      <c r="B570" s="16" t="s">
        <v>722</v>
      </c>
    </row>
    <row r="571" spans="2:2" ht="13.5">
      <c r="B571" s="16" t="s">
        <v>723</v>
      </c>
    </row>
    <row r="572" spans="2:2" ht="13.5">
      <c r="B572" s="16" t="s">
        <v>724</v>
      </c>
    </row>
    <row r="573" spans="2:2" ht="13.5">
      <c r="B573" s="16" t="s">
        <v>725</v>
      </c>
    </row>
    <row r="574" spans="2:2" ht="13.5">
      <c r="B574" s="16" t="s">
        <v>726</v>
      </c>
    </row>
    <row r="575" spans="2:2" ht="13.5">
      <c r="B575" s="16" t="s">
        <v>727</v>
      </c>
    </row>
    <row r="576" spans="2:2" ht="13.5">
      <c r="B576" s="16" t="s">
        <v>728</v>
      </c>
    </row>
    <row r="577" spans="2:2" ht="13.5">
      <c r="B577" s="16" t="s">
        <v>729</v>
      </c>
    </row>
    <row r="578" spans="2:2" ht="13.5">
      <c r="B578" s="16" t="s">
        <v>730</v>
      </c>
    </row>
    <row r="579" spans="2:2" ht="13.5">
      <c r="B579" s="16" t="s">
        <v>731</v>
      </c>
    </row>
    <row r="580" spans="2:2" ht="13.5">
      <c r="B580" s="16" t="s">
        <v>732</v>
      </c>
    </row>
    <row r="581" spans="2:2" ht="13.5">
      <c r="B581" s="16" t="s">
        <v>733</v>
      </c>
    </row>
    <row r="582" spans="2:2" ht="13.5">
      <c r="B582" s="16" t="s">
        <v>734</v>
      </c>
    </row>
    <row r="583" spans="2:2" ht="13.5">
      <c r="B583" s="16" t="s">
        <v>735</v>
      </c>
    </row>
    <row r="584" spans="2:2" ht="13.5">
      <c r="B584" s="16" t="s">
        <v>736</v>
      </c>
    </row>
    <row r="585" spans="2:2" ht="13.5">
      <c r="B585" s="16" t="s">
        <v>737</v>
      </c>
    </row>
    <row r="586" spans="2:2" ht="13.5">
      <c r="B586" s="16" t="s">
        <v>738</v>
      </c>
    </row>
    <row r="587" spans="2:2" ht="13.5">
      <c r="B587" s="16" t="s">
        <v>739</v>
      </c>
    </row>
    <row r="588" spans="2:2" ht="13.5">
      <c r="B588" s="16" t="s">
        <v>740</v>
      </c>
    </row>
    <row r="589" spans="2:2" ht="13.5">
      <c r="B589" s="16" t="s">
        <v>741</v>
      </c>
    </row>
    <row r="590" spans="2:2" ht="13.5">
      <c r="B590" s="16" t="s">
        <v>742</v>
      </c>
    </row>
    <row r="591" spans="2:2" ht="13.5">
      <c r="B591" s="16" t="s">
        <v>743</v>
      </c>
    </row>
    <row r="592" spans="2:2" ht="13.5">
      <c r="B592" s="16" t="s">
        <v>744</v>
      </c>
    </row>
    <row r="593" spans="2:2" ht="13.5">
      <c r="B593" s="16" t="s">
        <v>745</v>
      </c>
    </row>
    <row r="594" spans="2:2" ht="13.5">
      <c r="B594" s="16" t="s">
        <v>746</v>
      </c>
    </row>
    <row r="595" spans="2:2" ht="13.5">
      <c r="B595" s="16" t="s">
        <v>747</v>
      </c>
    </row>
    <row r="596" spans="2:2" ht="13.5">
      <c r="B596" s="16" t="s">
        <v>748</v>
      </c>
    </row>
    <row r="597" spans="2:2" ht="13.5">
      <c r="B597" s="16" t="s">
        <v>749</v>
      </c>
    </row>
    <row r="598" spans="2:2" ht="13.5">
      <c r="B598" s="16" t="s">
        <v>750</v>
      </c>
    </row>
    <row r="599" spans="2:2" ht="13.5">
      <c r="B599" s="16" t="s">
        <v>751</v>
      </c>
    </row>
    <row r="600" spans="2:2" ht="13.5">
      <c r="B600" s="16" t="s">
        <v>752</v>
      </c>
    </row>
    <row r="601" spans="2:2" ht="13.5">
      <c r="B601" s="16" t="s">
        <v>753</v>
      </c>
    </row>
    <row r="602" spans="2:2" ht="13.5">
      <c r="B602" s="16" t="s">
        <v>754</v>
      </c>
    </row>
    <row r="603" spans="2:2" ht="13.5">
      <c r="B603" s="16" t="s">
        <v>755</v>
      </c>
    </row>
    <row r="604" spans="2:2" ht="13.5">
      <c r="B604" s="16" t="s">
        <v>756</v>
      </c>
    </row>
    <row r="605" spans="2:2" ht="13.5">
      <c r="B605" s="16" t="s">
        <v>757</v>
      </c>
    </row>
    <row r="606" spans="2:2" ht="13.5">
      <c r="B606" s="16" t="s">
        <v>758</v>
      </c>
    </row>
    <row r="607" spans="2:2" ht="13.5">
      <c r="B607" s="16" t="s">
        <v>759</v>
      </c>
    </row>
    <row r="608" spans="2:2" ht="13.5">
      <c r="B608" s="16" t="s">
        <v>760</v>
      </c>
    </row>
    <row r="609" spans="2:2" ht="13.5">
      <c r="B609" s="16" t="s">
        <v>761</v>
      </c>
    </row>
    <row r="610" spans="2:2" ht="13.5">
      <c r="B610" s="16" t="s">
        <v>762</v>
      </c>
    </row>
    <row r="611" spans="2:2" ht="13.5">
      <c r="B611" s="16" t="s">
        <v>763</v>
      </c>
    </row>
    <row r="612" spans="2:2" ht="13.5">
      <c r="B612" s="16" t="s">
        <v>764</v>
      </c>
    </row>
    <row r="613" spans="2:2" ht="13.5">
      <c r="B613" s="16" t="s">
        <v>765</v>
      </c>
    </row>
    <row r="614" spans="2:2" ht="13.5">
      <c r="B614" s="16" t="s">
        <v>766</v>
      </c>
    </row>
    <row r="615" spans="2:2" ht="13.5">
      <c r="B615" s="16" t="s">
        <v>767</v>
      </c>
    </row>
    <row r="616" spans="2:2" ht="13.5">
      <c r="B616" s="16" t="s">
        <v>768</v>
      </c>
    </row>
    <row r="617" spans="2:2" ht="13.5">
      <c r="B617" s="16" t="s">
        <v>769</v>
      </c>
    </row>
    <row r="618" spans="2:2" ht="13.5">
      <c r="B618" s="16" t="s">
        <v>770</v>
      </c>
    </row>
    <row r="619" spans="2:2" ht="13.5">
      <c r="B619" s="16" t="s">
        <v>771</v>
      </c>
    </row>
    <row r="620" spans="2:2" ht="13.5">
      <c r="B620" s="16" t="s">
        <v>772</v>
      </c>
    </row>
    <row r="621" spans="2:2" ht="13.5">
      <c r="B621" s="16" t="s">
        <v>773</v>
      </c>
    </row>
    <row r="622" spans="2:2" ht="13.5">
      <c r="B622" s="16" t="s">
        <v>774</v>
      </c>
    </row>
    <row r="623" spans="2:2" ht="13.5">
      <c r="B623" s="16" t="s">
        <v>775</v>
      </c>
    </row>
    <row r="624" spans="2:2" ht="13.5">
      <c r="B624" s="16" t="s">
        <v>776</v>
      </c>
    </row>
    <row r="625" spans="2:2" ht="13.5">
      <c r="B625" s="16" t="s">
        <v>777</v>
      </c>
    </row>
    <row r="626" spans="2:2" ht="13.5">
      <c r="B626" s="16" t="s">
        <v>778</v>
      </c>
    </row>
    <row r="627" spans="2:2" ht="13.5">
      <c r="B627" s="16" t="s">
        <v>779</v>
      </c>
    </row>
    <row r="628" spans="2:2" ht="13.5">
      <c r="B628" s="16" t="s">
        <v>780</v>
      </c>
    </row>
    <row r="629" spans="2:2" ht="13.5">
      <c r="B629" s="16" t="s">
        <v>781</v>
      </c>
    </row>
    <row r="630" spans="2:2" ht="13.5">
      <c r="B630" s="16" t="s">
        <v>782</v>
      </c>
    </row>
    <row r="631" spans="2:2" ht="13.5">
      <c r="B631" s="16" t="s">
        <v>783</v>
      </c>
    </row>
    <row r="632" spans="2:2" ht="13.5">
      <c r="B632" s="16" t="s">
        <v>784</v>
      </c>
    </row>
    <row r="633" spans="2:2" ht="13.5">
      <c r="B633" s="16" t="s">
        <v>785</v>
      </c>
    </row>
    <row r="634" spans="2:2" ht="13.5">
      <c r="B634" s="16" t="s">
        <v>786</v>
      </c>
    </row>
    <row r="635" spans="2:2" ht="13.5">
      <c r="B635" s="16" t="s">
        <v>787</v>
      </c>
    </row>
    <row r="636" spans="2:2" ht="13.5">
      <c r="B636" s="16" t="s">
        <v>788</v>
      </c>
    </row>
    <row r="637" spans="2:2" ht="13.5">
      <c r="B637" s="16" t="s">
        <v>789</v>
      </c>
    </row>
    <row r="638" spans="2:2" ht="13.5">
      <c r="B638" s="16" t="s">
        <v>790</v>
      </c>
    </row>
    <row r="639" spans="2:2" ht="13.5">
      <c r="B639" s="16" t="s">
        <v>791</v>
      </c>
    </row>
    <row r="640" spans="2:2" ht="13.5">
      <c r="B640" s="16" t="s">
        <v>792</v>
      </c>
    </row>
    <row r="641" spans="2:2" ht="13.5">
      <c r="B641" s="16" t="s">
        <v>793</v>
      </c>
    </row>
    <row r="642" spans="2:2" ht="13.5">
      <c r="B642" s="16" t="s">
        <v>794</v>
      </c>
    </row>
    <row r="643" spans="2:2" ht="13.5">
      <c r="B643" s="16" t="s">
        <v>795</v>
      </c>
    </row>
    <row r="644" spans="2:2" ht="13.5">
      <c r="B644" s="16" t="s">
        <v>796</v>
      </c>
    </row>
    <row r="645" spans="2:2" ht="13.5">
      <c r="B645" s="16" t="s">
        <v>797</v>
      </c>
    </row>
    <row r="646" spans="2:2" ht="13.5">
      <c r="B646" s="16" t="s">
        <v>798</v>
      </c>
    </row>
    <row r="647" spans="2:2" ht="13.5">
      <c r="B647" s="16" t="s">
        <v>799</v>
      </c>
    </row>
    <row r="648" spans="2:2" ht="13.5">
      <c r="B648" s="16" t="s">
        <v>800</v>
      </c>
    </row>
    <row r="649" spans="2:2" ht="13.5">
      <c r="B649" s="16" t="s">
        <v>801</v>
      </c>
    </row>
    <row r="650" spans="2:2" ht="13.5">
      <c r="B650" s="16" t="s">
        <v>802</v>
      </c>
    </row>
    <row r="651" spans="2:2" ht="13.5">
      <c r="B651" s="16" t="s">
        <v>803</v>
      </c>
    </row>
    <row r="652" spans="2:2" ht="13.5">
      <c r="B652" s="16" t="s">
        <v>804</v>
      </c>
    </row>
    <row r="653" spans="2:2" ht="13.5">
      <c r="B653" s="16" t="s">
        <v>805</v>
      </c>
    </row>
    <row r="654" spans="2:2" ht="13.5">
      <c r="B654" s="16" t="s">
        <v>806</v>
      </c>
    </row>
    <row r="655" spans="2:2" ht="13.5">
      <c r="B655" s="16" t="s">
        <v>807</v>
      </c>
    </row>
    <row r="656" spans="2:2" ht="13.5">
      <c r="B656" s="16" t="s">
        <v>808</v>
      </c>
    </row>
    <row r="657" spans="2:2" ht="13.5">
      <c r="B657" s="16" t="s">
        <v>809</v>
      </c>
    </row>
    <row r="658" spans="2:2" ht="13.5">
      <c r="B658" s="16" t="s">
        <v>810</v>
      </c>
    </row>
    <row r="659" spans="2:2" ht="13.5">
      <c r="B659" s="16" t="s">
        <v>811</v>
      </c>
    </row>
    <row r="660" spans="2:2" ht="13.5">
      <c r="B660" s="16" t="s">
        <v>812</v>
      </c>
    </row>
    <row r="661" spans="2:2" ht="13.5">
      <c r="B661" s="16" t="s">
        <v>813</v>
      </c>
    </row>
    <row r="662" spans="2:2" ht="13.5">
      <c r="B662" s="16" t="s">
        <v>814</v>
      </c>
    </row>
    <row r="663" spans="2:2" ht="13.5">
      <c r="B663" s="16" t="s">
        <v>815</v>
      </c>
    </row>
    <row r="664" spans="2:2" ht="13.5">
      <c r="B664" s="16" t="s">
        <v>816</v>
      </c>
    </row>
    <row r="665" spans="2:2" ht="13.5">
      <c r="B665" s="16" t="s">
        <v>817</v>
      </c>
    </row>
    <row r="666" spans="2:2" ht="13.5">
      <c r="B666" s="16" t="s">
        <v>818</v>
      </c>
    </row>
    <row r="667" spans="2:2" ht="13.5">
      <c r="B667" s="16" t="s">
        <v>819</v>
      </c>
    </row>
    <row r="668" spans="2:2" ht="13.5">
      <c r="B668" s="16" t="s">
        <v>820</v>
      </c>
    </row>
    <row r="669" spans="2:2" ht="13.5">
      <c r="B669" s="16" t="s">
        <v>821</v>
      </c>
    </row>
    <row r="670" spans="2:2" ht="13.5">
      <c r="B670" s="16" t="s">
        <v>822</v>
      </c>
    </row>
    <row r="671" spans="2:2" ht="13.5">
      <c r="B671" s="16" t="s">
        <v>823</v>
      </c>
    </row>
    <row r="672" spans="2:2" ht="13.5">
      <c r="B672" s="16" t="s">
        <v>824</v>
      </c>
    </row>
    <row r="673" spans="2:2" ht="13.5">
      <c r="B673" s="16" t="s">
        <v>825</v>
      </c>
    </row>
    <row r="674" spans="2:2" ht="13.5">
      <c r="B674" s="16" t="s">
        <v>826</v>
      </c>
    </row>
    <row r="675" spans="2:2" ht="13.5">
      <c r="B675" s="16" t="s">
        <v>827</v>
      </c>
    </row>
    <row r="676" spans="2:2" ht="13.5">
      <c r="B676" s="16" t="s">
        <v>828</v>
      </c>
    </row>
    <row r="677" spans="2:2" ht="13.5">
      <c r="B677" s="16" t="s">
        <v>829</v>
      </c>
    </row>
    <row r="678" spans="2:2" ht="13.5">
      <c r="B678" s="16" t="s">
        <v>830</v>
      </c>
    </row>
    <row r="679" spans="2:2" ht="13.5">
      <c r="B679" s="16" t="s">
        <v>831</v>
      </c>
    </row>
    <row r="680" spans="2:2" ht="13.5">
      <c r="B680" s="16" t="s">
        <v>832</v>
      </c>
    </row>
    <row r="681" spans="2:2" ht="13.5">
      <c r="B681" s="16" t="s">
        <v>833</v>
      </c>
    </row>
    <row r="682" spans="2:2" ht="13.5">
      <c r="B682" s="16" t="s">
        <v>834</v>
      </c>
    </row>
    <row r="683" spans="2:2" ht="13.5">
      <c r="B683" s="16" t="s">
        <v>835</v>
      </c>
    </row>
    <row r="684" spans="2:2" ht="13.5">
      <c r="B684" s="16" t="s">
        <v>836</v>
      </c>
    </row>
    <row r="685" spans="2:2" ht="13.5">
      <c r="B685" s="16" t="s">
        <v>837</v>
      </c>
    </row>
    <row r="686" spans="2:2" ht="13.5">
      <c r="B686" s="16" t="s">
        <v>838</v>
      </c>
    </row>
    <row r="687" spans="2:2" ht="13.5">
      <c r="B687" s="16" t="s">
        <v>839</v>
      </c>
    </row>
    <row r="688" spans="2:2" ht="13.5">
      <c r="B688" s="16" t="s">
        <v>840</v>
      </c>
    </row>
    <row r="689" spans="2:2" ht="13.5">
      <c r="B689" s="16" t="s">
        <v>841</v>
      </c>
    </row>
    <row r="690" spans="2:2" ht="13.5">
      <c r="B690" s="16" t="s">
        <v>842</v>
      </c>
    </row>
    <row r="691" spans="2:2" ht="13.5">
      <c r="B691" s="16" t="s">
        <v>843</v>
      </c>
    </row>
    <row r="692" spans="2:2" ht="13.5">
      <c r="B692" s="16" t="s">
        <v>844</v>
      </c>
    </row>
    <row r="693" spans="2:2" ht="13.5">
      <c r="B693" s="16" t="s">
        <v>845</v>
      </c>
    </row>
    <row r="694" spans="2:2" ht="13.5">
      <c r="B694" s="16" t="s">
        <v>846</v>
      </c>
    </row>
    <row r="695" spans="2:2" ht="13.5">
      <c r="B695" s="16" t="s">
        <v>847</v>
      </c>
    </row>
    <row r="696" spans="2:2" ht="13.5">
      <c r="B696" s="16" t="s">
        <v>848</v>
      </c>
    </row>
    <row r="697" spans="2:2" ht="13.5">
      <c r="B697" s="16" t="s">
        <v>849</v>
      </c>
    </row>
    <row r="698" spans="2:2" ht="13.5">
      <c r="B698" s="16" t="s">
        <v>850</v>
      </c>
    </row>
    <row r="699" spans="2:2" ht="13.5">
      <c r="B699" s="16" t="s">
        <v>851</v>
      </c>
    </row>
    <row r="700" spans="2:2" ht="13.5">
      <c r="B700" s="16" t="s">
        <v>852</v>
      </c>
    </row>
    <row r="701" spans="2:2" ht="13.5">
      <c r="B701" s="16" t="s">
        <v>853</v>
      </c>
    </row>
    <row r="702" spans="2:2" ht="13.5">
      <c r="B702" s="16" t="s">
        <v>854</v>
      </c>
    </row>
    <row r="703" spans="2:2" ht="13.5">
      <c r="B703" s="16" t="s">
        <v>855</v>
      </c>
    </row>
    <row r="704" spans="2:2" ht="13.5">
      <c r="B704" s="16" t="s">
        <v>856</v>
      </c>
    </row>
    <row r="705" spans="2:2" ht="13.5">
      <c r="B705" s="16" t="s">
        <v>857</v>
      </c>
    </row>
    <row r="706" spans="2:2" ht="13.5">
      <c r="B706" s="16" t="s">
        <v>858</v>
      </c>
    </row>
    <row r="707" spans="2:2" ht="13.5">
      <c r="B707" s="16" t="s">
        <v>859</v>
      </c>
    </row>
    <row r="708" spans="2:2" ht="13.5">
      <c r="B708" s="16" t="s">
        <v>860</v>
      </c>
    </row>
    <row r="709" spans="2:2" ht="13.5">
      <c r="B709" s="16" t="s">
        <v>861</v>
      </c>
    </row>
    <row r="710" spans="2:2" ht="13.5">
      <c r="B710" s="16" t="s">
        <v>862</v>
      </c>
    </row>
    <row r="711" spans="2:2" ht="13.5">
      <c r="B711" s="16" t="s">
        <v>863</v>
      </c>
    </row>
    <row r="712" spans="2:2" ht="13.5">
      <c r="B712" s="16" t="s">
        <v>864</v>
      </c>
    </row>
    <row r="713" spans="2:2" ht="13.5">
      <c r="B713" s="16" t="s">
        <v>865</v>
      </c>
    </row>
    <row r="714" spans="2:2" ht="13.5">
      <c r="B714" s="16" t="s">
        <v>866</v>
      </c>
    </row>
    <row r="715" spans="2:2" ht="13.5">
      <c r="B715" s="16" t="s">
        <v>867</v>
      </c>
    </row>
    <row r="716" spans="2:2" ht="13.5">
      <c r="B716" s="16" t="s">
        <v>868</v>
      </c>
    </row>
    <row r="717" spans="2:2" ht="13.5">
      <c r="B717" s="16" t="s">
        <v>869</v>
      </c>
    </row>
    <row r="718" spans="2:2" ht="13.5">
      <c r="B718" s="16" t="s">
        <v>870</v>
      </c>
    </row>
    <row r="719" spans="2:2" ht="13.5">
      <c r="B719" s="16" t="s">
        <v>871</v>
      </c>
    </row>
    <row r="720" spans="2:2" ht="13.5">
      <c r="B720" s="16" t="s">
        <v>872</v>
      </c>
    </row>
    <row r="721" spans="2:2" ht="13.5">
      <c r="B721" s="16" t="s">
        <v>873</v>
      </c>
    </row>
    <row r="722" spans="2:2" ht="13.5">
      <c r="B722" s="16" t="s">
        <v>874</v>
      </c>
    </row>
    <row r="723" spans="2:2" ht="13.5">
      <c r="B723" s="16" t="s">
        <v>875</v>
      </c>
    </row>
    <row r="724" spans="2:2" ht="13.5">
      <c r="B724" s="16" t="s">
        <v>876</v>
      </c>
    </row>
    <row r="725" spans="2:2" ht="13.5">
      <c r="B725" s="16" t="s">
        <v>877</v>
      </c>
    </row>
    <row r="726" spans="2:2" ht="13.5">
      <c r="B726" s="16" t="s">
        <v>878</v>
      </c>
    </row>
    <row r="727" spans="2:2" ht="13.5">
      <c r="B727" s="16" t="s">
        <v>879</v>
      </c>
    </row>
    <row r="728" spans="2:2" ht="13.5">
      <c r="B728" s="16" t="s">
        <v>880</v>
      </c>
    </row>
    <row r="729" spans="2:2" ht="13.5">
      <c r="B729" s="16" t="s">
        <v>881</v>
      </c>
    </row>
    <row r="730" spans="2:2" ht="13.5">
      <c r="B730" s="16" t="s">
        <v>882</v>
      </c>
    </row>
    <row r="731" spans="2:2" ht="13.5">
      <c r="B731" s="16" t="s">
        <v>883</v>
      </c>
    </row>
    <row r="732" spans="2:2" ht="13.5">
      <c r="B732" s="16" t="s">
        <v>884</v>
      </c>
    </row>
    <row r="733" spans="2:2" ht="13.5">
      <c r="B733" s="16" t="s">
        <v>885</v>
      </c>
    </row>
    <row r="734" spans="2:2" ht="13.5">
      <c r="B734" s="16" t="s">
        <v>886</v>
      </c>
    </row>
    <row r="735" spans="2:2" ht="13.5">
      <c r="B735" s="16" t="s">
        <v>887</v>
      </c>
    </row>
    <row r="736" spans="2:2" ht="13.5">
      <c r="B736" s="16" t="s">
        <v>888</v>
      </c>
    </row>
    <row r="737" spans="2:2" ht="13.5">
      <c r="B737" s="16" t="s">
        <v>889</v>
      </c>
    </row>
    <row r="738" spans="2:2" ht="13.5">
      <c r="B738" s="16" t="s">
        <v>890</v>
      </c>
    </row>
    <row r="739" spans="2:2" ht="13.5">
      <c r="B739" s="16" t="s">
        <v>891</v>
      </c>
    </row>
    <row r="740" spans="2:2" ht="13.5">
      <c r="B740" s="16" t="s">
        <v>892</v>
      </c>
    </row>
    <row r="741" spans="2:2" ht="13.5">
      <c r="B741" s="16" t="s">
        <v>893</v>
      </c>
    </row>
    <row r="742" spans="2:2" ht="13.5">
      <c r="B742" s="16" t="s">
        <v>894</v>
      </c>
    </row>
    <row r="743" spans="2:2" ht="13.5">
      <c r="B743" s="16" t="s">
        <v>895</v>
      </c>
    </row>
    <row r="744" spans="2:2" ht="13.5">
      <c r="B744" s="16" t="s">
        <v>896</v>
      </c>
    </row>
    <row r="745" spans="2:2" ht="13.5">
      <c r="B745" s="16" t="s">
        <v>897</v>
      </c>
    </row>
    <row r="746" spans="2:2" ht="13.5">
      <c r="B746" s="16" t="s">
        <v>898</v>
      </c>
    </row>
    <row r="747" spans="2:2" ht="13.5">
      <c r="B747" s="16" t="s">
        <v>899</v>
      </c>
    </row>
    <row r="748" spans="2:2" ht="13.5">
      <c r="B748" s="16" t="s">
        <v>900</v>
      </c>
    </row>
    <row r="749" spans="2:2" ht="13.5">
      <c r="B749" s="16" t="s">
        <v>901</v>
      </c>
    </row>
    <row r="750" spans="2:2" ht="13.5">
      <c r="B750" s="16" t="s">
        <v>902</v>
      </c>
    </row>
    <row r="751" spans="2:2" ht="13.5">
      <c r="B751" s="16" t="s">
        <v>903</v>
      </c>
    </row>
    <row r="752" spans="2:2" ht="13.5">
      <c r="B752" s="16" t="s">
        <v>904</v>
      </c>
    </row>
    <row r="753" spans="2:2" ht="13.5">
      <c r="B753" s="16" t="s">
        <v>905</v>
      </c>
    </row>
    <row r="754" spans="2:2" ht="13.5">
      <c r="B754" s="16" t="s">
        <v>906</v>
      </c>
    </row>
    <row r="755" spans="2:2" ht="13.5">
      <c r="B755" s="16" t="s">
        <v>907</v>
      </c>
    </row>
    <row r="756" spans="2:2" ht="13.5">
      <c r="B756" s="16" t="s">
        <v>908</v>
      </c>
    </row>
    <row r="757" spans="2:2" ht="13.5">
      <c r="B757" s="16" t="s">
        <v>909</v>
      </c>
    </row>
    <row r="758" spans="2:2" ht="13.5">
      <c r="B758" s="16" t="s">
        <v>910</v>
      </c>
    </row>
    <row r="759" spans="2:2" ht="13.5">
      <c r="B759" s="16" t="s">
        <v>911</v>
      </c>
    </row>
    <row r="760" spans="2:2" ht="13.5">
      <c r="B760" s="16" t="s">
        <v>912</v>
      </c>
    </row>
    <row r="761" spans="2:2" ht="13.5">
      <c r="B761" s="16" t="s">
        <v>913</v>
      </c>
    </row>
    <row r="762" spans="2:2" ht="13.5">
      <c r="B762" s="16" t="s">
        <v>914</v>
      </c>
    </row>
    <row r="763" spans="2:2" ht="13.5">
      <c r="B763" s="16" t="s">
        <v>915</v>
      </c>
    </row>
    <row r="764" spans="2:2" ht="13.5">
      <c r="B764" s="16" t="s">
        <v>916</v>
      </c>
    </row>
    <row r="765" spans="2:2" ht="13.5">
      <c r="B765" s="16" t="s">
        <v>917</v>
      </c>
    </row>
    <row r="766" spans="2:2" ht="13.5">
      <c r="B766" s="16" t="s">
        <v>918</v>
      </c>
    </row>
    <row r="767" spans="2:2" ht="13.5">
      <c r="B767" s="16" t="s">
        <v>919</v>
      </c>
    </row>
    <row r="768" spans="2:2" ht="13.5">
      <c r="B768" s="16" t="s">
        <v>920</v>
      </c>
    </row>
    <row r="769" spans="2:2" ht="13.5">
      <c r="B769" s="16" t="s">
        <v>921</v>
      </c>
    </row>
    <row r="770" spans="2:2" ht="13.5">
      <c r="B770" s="16" t="s">
        <v>922</v>
      </c>
    </row>
    <row r="771" spans="2:2" ht="13.5">
      <c r="B771" s="16" t="s">
        <v>923</v>
      </c>
    </row>
    <row r="772" spans="2:2" ht="13.5">
      <c r="B772" s="16" t="s">
        <v>924</v>
      </c>
    </row>
    <row r="773" spans="2:2" ht="13.5">
      <c r="B773" s="16" t="s">
        <v>925</v>
      </c>
    </row>
    <row r="774" spans="2:2" ht="13.5">
      <c r="B774" s="16" t="s">
        <v>926</v>
      </c>
    </row>
    <row r="775" spans="2:2" ht="13.5">
      <c r="B775" s="16" t="s">
        <v>927</v>
      </c>
    </row>
    <row r="776" spans="2:2" ht="13.5">
      <c r="B776" s="16" t="s">
        <v>928</v>
      </c>
    </row>
    <row r="777" spans="2:2" ht="13.5">
      <c r="B777" s="16" t="s">
        <v>929</v>
      </c>
    </row>
    <row r="778" spans="2:2" ht="13.5">
      <c r="B778" s="16" t="s">
        <v>930</v>
      </c>
    </row>
    <row r="779" spans="2:2" ht="13.5">
      <c r="B779" s="16" t="s">
        <v>931</v>
      </c>
    </row>
    <row r="780" spans="2:2" ht="13.5">
      <c r="B780" s="16" t="s">
        <v>932</v>
      </c>
    </row>
    <row r="781" spans="2:2" ht="13.5">
      <c r="B781" s="16" t="s">
        <v>933</v>
      </c>
    </row>
    <row r="782" spans="2:2" ht="13.5">
      <c r="B782" s="16" t="s">
        <v>934</v>
      </c>
    </row>
    <row r="783" spans="2:2" ht="13.5">
      <c r="B783" s="16" t="s">
        <v>935</v>
      </c>
    </row>
    <row r="784" spans="2:2" ht="13.5">
      <c r="B784" s="16" t="s">
        <v>936</v>
      </c>
    </row>
    <row r="785" spans="2:2" ht="13.5">
      <c r="B785" s="16" t="s">
        <v>937</v>
      </c>
    </row>
    <row r="786" spans="2:2" ht="13.5">
      <c r="B786" s="16" t="s">
        <v>938</v>
      </c>
    </row>
    <row r="787" spans="2:2" ht="13.5">
      <c r="B787" s="16" t="s">
        <v>939</v>
      </c>
    </row>
    <row r="788" spans="2:2" ht="13.5">
      <c r="B788" s="16" t="s">
        <v>940</v>
      </c>
    </row>
    <row r="789" spans="2:2" ht="13.5">
      <c r="B789" s="16" t="s">
        <v>941</v>
      </c>
    </row>
    <row r="790" spans="2:2" ht="13.5">
      <c r="B790" s="16" t="s">
        <v>942</v>
      </c>
    </row>
    <row r="791" spans="2:2" ht="13.5">
      <c r="B791" s="16" t="s">
        <v>943</v>
      </c>
    </row>
    <row r="792" spans="2:2" ht="13.5">
      <c r="B792" s="16" t="s">
        <v>944</v>
      </c>
    </row>
    <row r="793" spans="2:2" ht="13.5">
      <c r="B793" s="16" t="s">
        <v>945</v>
      </c>
    </row>
    <row r="794" spans="2:2" ht="13.5">
      <c r="B794" s="16" t="s">
        <v>946</v>
      </c>
    </row>
    <row r="795" spans="2:2" ht="13.5">
      <c r="B795" s="16" t="s">
        <v>947</v>
      </c>
    </row>
    <row r="796" spans="2:2" ht="13.5">
      <c r="B796" s="16" t="s">
        <v>948</v>
      </c>
    </row>
    <row r="797" spans="2:2" ht="13.5">
      <c r="B797" s="16" t="s">
        <v>949</v>
      </c>
    </row>
    <row r="798" spans="2:2" ht="13.5">
      <c r="B798" s="16" t="s">
        <v>950</v>
      </c>
    </row>
    <row r="799" spans="2:2" ht="13.5">
      <c r="B799" s="16" t="s">
        <v>951</v>
      </c>
    </row>
    <row r="800" spans="2:2" ht="13.5">
      <c r="B800" s="16" t="s">
        <v>952</v>
      </c>
    </row>
    <row r="801" spans="2:2" ht="13.5">
      <c r="B801" s="16" t="s">
        <v>953</v>
      </c>
    </row>
    <row r="802" spans="2:2" ht="13.5">
      <c r="B802" s="16" t="s">
        <v>954</v>
      </c>
    </row>
    <row r="803" spans="2:2" ht="13.5">
      <c r="B803" s="16" t="s">
        <v>955</v>
      </c>
    </row>
    <row r="804" spans="2:2" ht="13.5">
      <c r="B804" s="16" t="s">
        <v>956</v>
      </c>
    </row>
    <row r="805" spans="2:2" ht="13.5">
      <c r="B805" s="16" t="s">
        <v>957</v>
      </c>
    </row>
    <row r="806" spans="2:2" ht="13.5">
      <c r="B806" s="16" t="s">
        <v>958</v>
      </c>
    </row>
    <row r="807" spans="2:2" ht="13.5">
      <c r="B807" s="16" t="s">
        <v>959</v>
      </c>
    </row>
    <row r="808" spans="2:2" ht="13.5">
      <c r="B808" s="16" t="s">
        <v>960</v>
      </c>
    </row>
    <row r="809" spans="2:2" ht="13.5">
      <c r="B809" s="16" t="s">
        <v>961</v>
      </c>
    </row>
    <row r="810" spans="2:2" ht="13.5">
      <c r="B810" s="16" t="s">
        <v>962</v>
      </c>
    </row>
    <row r="811" spans="2:2" ht="13.5">
      <c r="B811" s="16" t="s">
        <v>963</v>
      </c>
    </row>
    <row r="812" spans="2:2" ht="13.5">
      <c r="B812" s="16" t="s">
        <v>964</v>
      </c>
    </row>
    <row r="813" spans="2:2" ht="13.5">
      <c r="B813" s="16" t="s">
        <v>965</v>
      </c>
    </row>
    <row r="814" spans="2:2" ht="13.5">
      <c r="B814" s="16" t="s">
        <v>966</v>
      </c>
    </row>
    <row r="815" spans="2:2" ht="13.5">
      <c r="B815" s="16" t="s">
        <v>967</v>
      </c>
    </row>
    <row r="816" spans="2:2" ht="13.5">
      <c r="B816" s="16" t="s">
        <v>968</v>
      </c>
    </row>
    <row r="817" spans="2:2" ht="13.5">
      <c r="B817" s="16" t="s">
        <v>969</v>
      </c>
    </row>
    <row r="818" spans="2:2" ht="13.5">
      <c r="B818" s="16" t="s">
        <v>970</v>
      </c>
    </row>
    <row r="819" spans="2:2" ht="13.5">
      <c r="B819" s="16" t="s">
        <v>971</v>
      </c>
    </row>
    <row r="820" spans="2:2" ht="13.5">
      <c r="B820" s="16" t="s">
        <v>972</v>
      </c>
    </row>
    <row r="821" spans="2:2" ht="13.5">
      <c r="B821" s="16" t="s">
        <v>973</v>
      </c>
    </row>
    <row r="822" spans="2:2" ht="13.5">
      <c r="B822" s="16" t="s">
        <v>974</v>
      </c>
    </row>
    <row r="823" spans="2:2" ht="13.5">
      <c r="B823" s="16" t="s">
        <v>975</v>
      </c>
    </row>
    <row r="824" spans="2:2" ht="13.5">
      <c r="B824" s="16" t="s">
        <v>976</v>
      </c>
    </row>
    <row r="825" spans="2:2" ht="13.5">
      <c r="B825" s="16" t="s">
        <v>977</v>
      </c>
    </row>
    <row r="826" spans="2:2" ht="13.5">
      <c r="B826" s="16" t="s">
        <v>978</v>
      </c>
    </row>
    <row r="827" spans="2:2" ht="13.5">
      <c r="B827" s="16" t="s">
        <v>979</v>
      </c>
    </row>
    <row r="828" spans="2:2" ht="13.5">
      <c r="B828" s="16" t="s">
        <v>980</v>
      </c>
    </row>
    <row r="829" spans="2:2" ht="13.5">
      <c r="B829" s="16" t="s">
        <v>981</v>
      </c>
    </row>
    <row r="830" spans="2:2" ht="13.5">
      <c r="B830" s="16" t="s">
        <v>982</v>
      </c>
    </row>
    <row r="831" spans="2:2" ht="13.5">
      <c r="B831" s="16" t="s">
        <v>983</v>
      </c>
    </row>
    <row r="832" spans="2:2" ht="13.5">
      <c r="B832" s="16" t="s">
        <v>984</v>
      </c>
    </row>
    <row r="833" spans="2:2" ht="13.5">
      <c r="B833" s="16" t="s">
        <v>985</v>
      </c>
    </row>
    <row r="834" spans="2:2" ht="13.5">
      <c r="B834" s="16" t="s">
        <v>986</v>
      </c>
    </row>
    <row r="835" spans="2:2" ht="13.5">
      <c r="B835" s="16" t="s">
        <v>987</v>
      </c>
    </row>
    <row r="836" spans="2:2" ht="13.5">
      <c r="B836" s="16" t="s">
        <v>988</v>
      </c>
    </row>
    <row r="837" spans="2:2" ht="13.5">
      <c r="B837" s="16" t="s">
        <v>989</v>
      </c>
    </row>
    <row r="838" spans="2:2" ht="13.5">
      <c r="B838" s="16" t="s">
        <v>990</v>
      </c>
    </row>
    <row r="839" spans="2:2" ht="13.5">
      <c r="B839" s="16" t="s">
        <v>991</v>
      </c>
    </row>
    <row r="840" spans="2:2" ht="13.5">
      <c r="B840" s="16" t="s">
        <v>992</v>
      </c>
    </row>
    <row r="841" spans="2:2" ht="13.5">
      <c r="B841" s="16" t="s">
        <v>993</v>
      </c>
    </row>
    <row r="842" spans="2:2" ht="13.5">
      <c r="B842" s="16" t="s">
        <v>994</v>
      </c>
    </row>
    <row r="843" spans="2:2" ht="13.5">
      <c r="B843" s="16" t="s">
        <v>995</v>
      </c>
    </row>
    <row r="844" spans="2:2" ht="13.5">
      <c r="B844" s="16" t="s">
        <v>996</v>
      </c>
    </row>
    <row r="845" spans="2:2" ht="13.5">
      <c r="B845" s="16" t="s">
        <v>997</v>
      </c>
    </row>
    <row r="846" spans="2:2" ht="13.5">
      <c r="B846" s="16" t="s">
        <v>998</v>
      </c>
    </row>
    <row r="847" spans="2:2" ht="13.5">
      <c r="B847" s="16" t="s">
        <v>999</v>
      </c>
    </row>
    <row r="848" spans="2:2" ht="13.5">
      <c r="B848" s="16" t="s">
        <v>1000</v>
      </c>
    </row>
    <row r="849" spans="2:2" ht="13.5">
      <c r="B849" s="16" t="s">
        <v>1001</v>
      </c>
    </row>
    <row r="850" spans="2:2" ht="13.5">
      <c r="B850" s="16" t="s">
        <v>1002</v>
      </c>
    </row>
    <row r="851" spans="2:2" ht="13.5">
      <c r="B851" s="16" t="s">
        <v>1003</v>
      </c>
    </row>
    <row r="852" spans="2:2" ht="13.5">
      <c r="B852" s="16" t="s">
        <v>1004</v>
      </c>
    </row>
    <row r="853" spans="2:2" ht="13.5">
      <c r="B853" s="16" t="s">
        <v>1005</v>
      </c>
    </row>
    <row r="854" spans="2:2" ht="13.5">
      <c r="B854" s="16" t="s">
        <v>1006</v>
      </c>
    </row>
    <row r="855" spans="2:2" ht="13.5">
      <c r="B855" s="16" t="s">
        <v>1007</v>
      </c>
    </row>
    <row r="856" spans="2:2" ht="13.5">
      <c r="B856" s="16" t="s">
        <v>1008</v>
      </c>
    </row>
    <row r="857" spans="2:2" ht="13.5">
      <c r="B857" s="16" t="s">
        <v>1009</v>
      </c>
    </row>
    <row r="858" spans="2:2" ht="13.5">
      <c r="B858" s="16" t="s">
        <v>1010</v>
      </c>
    </row>
    <row r="859" spans="2:2" ht="13.5">
      <c r="B859" s="16" t="s">
        <v>1011</v>
      </c>
    </row>
    <row r="860" spans="2:2" ht="13.5">
      <c r="B860" s="16" t="s">
        <v>1012</v>
      </c>
    </row>
    <row r="861" spans="2:2" ht="13.5">
      <c r="B861" s="16" t="s">
        <v>1013</v>
      </c>
    </row>
    <row r="862" spans="2:2" ht="13.5">
      <c r="B862" s="16" t="s">
        <v>1014</v>
      </c>
    </row>
    <row r="863" spans="2:2" ht="13.5">
      <c r="B863" s="16" t="s">
        <v>1015</v>
      </c>
    </row>
    <row r="864" spans="2:2" ht="13.5">
      <c r="B864" s="16" t="s">
        <v>1016</v>
      </c>
    </row>
    <row r="865" spans="2:2" ht="13.5">
      <c r="B865" s="16" t="s">
        <v>1017</v>
      </c>
    </row>
    <row r="866" spans="2:2" ht="13.5">
      <c r="B866" s="16" t="s">
        <v>1018</v>
      </c>
    </row>
    <row r="867" spans="2:2" ht="13.5">
      <c r="B867" s="16" t="s">
        <v>1019</v>
      </c>
    </row>
    <row r="868" spans="2:2" ht="13.5">
      <c r="B868" s="16" t="s">
        <v>1020</v>
      </c>
    </row>
    <row r="869" spans="2:2" ht="13.5">
      <c r="B869" s="16" t="s">
        <v>1021</v>
      </c>
    </row>
    <row r="870" spans="2:2" ht="13.5">
      <c r="B870" s="16" t="s">
        <v>1022</v>
      </c>
    </row>
    <row r="871" spans="2:2" ht="13.5">
      <c r="B871" s="16" t="s">
        <v>1023</v>
      </c>
    </row>
    <row r="872" spans="2:2" ht="13.5">
      <c r="B872" s="16" t="s">
        <v>1024</v>
      </c>
    </row>
    <row r="873" spans="2:2" ht="13.5">
      <c r="B873" s="16" t="s">
        <v>1025</v>
      </c>
    </row>
    <row r="874" spans="2:2" ht="13.5">
      <c r="B874" s="16" t="s">
        <v>1026</v>
      </c>
    </row>
    <row r="875" spans="2:2" ht="13.5">
      <c r="B875" s="16" t="s">
        <v>1027</v>
      </c>
    </row>
    <row r="876" spans="2:2" ht="13.5">
      <c r="B876" s="16" t="s">
        <v>1028</v>
      </c>
    </row>
    <row r="877" spans="2:2" ht="13.5">
      <c r="B877" s="16" t="s">
        <v>1029</v>
      </c>
    </row>
    <row r="878" spans="2:2" ht="13.5">
      <c r="B878" s="16" t="s">
        <v>1030</v>
      </c>
    </row>
    <row r="879" spans="2:2" ht="13.5">
      <c r="B879" s="16" t="s">
        <v>1031</v>
      </c>
    </row>
    <row r="880" spans="2:2" ht="13.5">
      <c r="B880" s="16" t="s">
        <v>1032</v>
      </c>
    </row>
    <row r="881" spans="2:2" ht="13.5">
      <c r="B881" s="16" t="s">
        <v>1033</v>
      </c>
    </row>
    <row r="882" spans="2:2" ht="13.5">
      <c r="B882" s="16" t="s">
        <v>1034</v>
      </c>
    </row>
    <row r="883" spans="2:2" ht="13.5">
      <c r="B883" s="16" t="s">
        <v>1035</v>
      </c>
    </row>
    <row r="884" spans="2:2" ht="13.5">
      <c r="B884" s="16" t="s">
        <v>1036</v>
      </c>
    </row>
    <row r="885" spans="2:2" ht="13.5">
      <c r="B885" s="16" t="s">
        <v>1037</v>
      </c>
    </row>
    <row r="886" spans="2:2" ht="13.5">
      <c r="B886" s="16" t="s">
        <v>1038</v>
      </c>
    </row>
    <row r="887" spans="2:2" ht="13.5">
      <c r="B887" s="16" t="s">
        <v>1039</v>
      </c>
    </row>
    <row r="888" spans="2:2" ht="13.5">
      <c r="B888" s="16" t="s">
        <v>1040</v>
      </c>
    </row>
    <row r="889" spans="2:2" ht="13.5">
      <c r="B889" s="16" t="s">
        <v>1041</v>
      </c>
    </row>
    <row r="890" spans="2:2" ht="13.5">
      <c r="B890" s="16" t="s">
        <v>1042</v>
      </c>
    </row>
    <row r="891" spans="2:2" ht="13.5">
      <c r="B891" s="16" t="s">
        <v>1043</v>
      </c>
    </row>
    <row r="892" spans="2:2" ht="13.5">
      <c r="B892" s="16" t="s">
        <v>1044</v>
      </c>
    </row>
    <row r="893" spans="2:2" ht="13.5">
      <c r="B893" s="16" t="s">
        <v>1045</v>
      </c>
    </row>
    <row r="894" spans="2:2" ht="13.5">
      <c r="B894" s="16" t="s">
        <v>1046</v>
      </c>
    </row>
    <row r="895" spans="2:2" ht="13.5">
      <c r="B895" s="16" t="s">
        <v>1047</v>
      </c>
    </row>
    <row r="896" spans="2:2" ht="13.5">
      <c r="B896" s="16" t="s">
        <v>1048</v>
      </c>
    </row>
    <row r="897" spans="2:2" ht="13.5">
      <c r="B897" s="16" t="s">
        <v>1049</v>
      </c>
    </row>
    <row r="898" spans="2:2" ht="13.5">
      <c r="B898" s="16" t="s">
        <v>1050</v>
      </c>
    </row>
    <row r="899" spans="2:2" ht="13.5">
      <c r="B899" s="16" t="s">
        <v>1051</v>
      </c>
    </row>
    <row r="900" spans="2:2" ht="13.5">
      <c r="B900" s="16" t="s">
        <v>1052</v>
      </c>
    </row>
    <row r="901" spans="2:2" ht="13.5">
      <c r="B901" s="16" t="s">
        <v>1053</v>
      </c>
    </row>
    <row r="902" spans="2:2" ht="13.5">
      <c r="B902" s="16" t="s">
        <v>1054</v>
      </c>
    </row>
    <row r="903" spans="2:2" ht="13.5">
      <c r="B903" s="16" t="s">
        <v>1055</v>
      </c>
    </row>
    <row r="904" spans="2:2" ht="13.5">
      <c r="B904" s="16" t="s">
        <v>1056</v>
      </c>
    </row>
    <row r="905" spans="2:2" ht="13.5">
      <c r="B905" s="16" t="s">
        <v>1057</v>
      </c>
    </row>
    <row r="906" spans="2:2" ht="13.5">
      <c r="B906" s="16" t="s">
        <v>1058</v>
      </c>
    </row>
    <row r="907" spans="2:2" ht="13.5">
      <c r="B907" s="16" t="s">
        <v>1059</v>
      </c>
    </row>
    <row r="908" spans="2:2" ht="13.5">
      <c r="B908" s="16" t="s">
        <v>1060</v>
      </c>
    </row>
    <row r="909" spans="2:2" ht="13.5">
      <c r="B909" s="16" t="s">
        <v>1061</v>
      </c>
    </row>
    <row r="910" spans="2:2" ht="13.5">
      <c r="B910" s="16" t="s">
        <v>1062</v>
      </c>
    </row>
    <row r="911" spans="2:2" ht="13.5">
      <c r="B911" s="16" t="s">
        <v>1063</v>
      </c>
    </row>
    <row r="912" spans="2:2" ht="13.5">
      <c r="B912" s="16" t="s">
        <v>1064</v>
      </c>
    </row>
    <row r="913" spans="2:2" ht="13.5">
      <c r="B913" s="16" t="s">
        <v>1065</v>
      </c>
    </row>
    <row r="914" spans="2:2" ht="13.5">
      <c r="B914" s="16" t="s">
        <v>1066</v>
      </c>
    </row>
    <row r="915" spans="2:2" ht="13.5">
      <c r="B915" s="16" t="s">
        <v>1067</v>
      </c>
    </row>
    <row r="916" spans="2:2" ht="13.5">
      <c r="B916" s="16" t="s">
        <v>1068</v>
      </c>
    </row>
    <row r="917" spans="2:2" ht="13.5">
      <c r="B917" s="16" t="s">
        <v>1069</v>
      </c>
    </row>
    <row r="918" spans="2:2" ht="13.5">
      <c r="B918" s="16" t="s">
        <v>1070</v>
      </c>
    </row>
    <row r="919" spans="2:2" ht="13.5">
      <c r="B919" s="16" t="s">
        <v>1071</v>
      </c>
    </row>
    <row r="920" spans="2:2" ht="13.5">
      <c r="B920" s="16" t="s">
        <v>1072</v>
      </c>
    </row>
    <row r="921" spans="2:2" ht="13.5">
      <c r="B921" s="16" t="s">
        <v>1073</v>
      </c>
    </row>
    <row r="922" spans="2:2" ht="13.5">
      <c r="B922" s="16" t="s">
        <v>1074</v>
      </c>
    </row>
    <row r="923" spans="2:2" ht="13.5">
      <c r="B923" s="16" t="s">
        <v>1075</v>
      </c>
    </row>
    <row r="924" spans="2:2" ht="13.5">
      <c r="B924" s="16" t="s">
        <v>1076</v>
      </c>
    </row>
    <row r="925" spans="2:2" ht="13.5">
      <c r="B925" s="16" t="s">
        <v>1077</v>
      </c>
    </row>
    <row r="926" spans="2:2" ht="13.5">
      <c r="B926" s="16" t="s">
        <v>1078</v>
      </c>
    </row>
    <row r="927" spans="2:2" ht="13.5">
      <c r="B927" s="16" t="s">
        <v>1079</v>
      </c>
    </row>
    <row r="928" spans="2:2" ht="13.5">
      <c r="B928" s="16" t="s">
        <v>1080</v>
      </c>
    </row>
    <row r="929" spans="2:2" ht="13.5">
      <c r="B929" s="16" t="s">
        <v>1081</v>
      </c>
    </row>
    <row r="930" spans="2:2" ht="13.5">
      <c r="B930" s="16" t="s">
        <v>1082</v>
      </c>
    </row>
    <row r="931" spans="2:2" ht="13.5">
      <c r="B931" s="16" t="s">
        <v>1083</v>
      </c>
    </row>
    <row r="932" spans="2:2" ht="13.5">
      <c r="B932" s="16" t="s">
        <v>1084</v>
      </c>
    </row>
    <row r="933" spans="2:2" ht="13.5">
      <c r="B933" s="16" t="s">
        <v>1085</v>
      </c>
    </row>
    <row r="934" spans="2:2" ht="13.5">
      <c r="B934" s="16" t="s">
        <v>1086</v>
      </c>
    </row>
    <row r="935" spans="2:2" ht="13.5">
      <c r="B935" s="16" t="s">
        <v>1087</v>
      </c>
    </row>
    <row r="936" spans="2:2" ht="13.5">
      <c r="B936" s="16" t="s">
        <v>1088</v>
      </c>
    </row>
    <row r="937" spans="2:2" ht="13.5">
      <c r="B937" s="16" t="s">
        <v>1089</v>
      </c>
    </row>
    <row r="938" spans="2:2" ht="13.5">
      <c r="B938" s="16" t="s">
        <v>1090</v>
      </c>
    </row>
    <row r="939" spans="2:2" ht="13.5">
      <c r="B939" s="16" t="s">
        <v>1091</v>
      </c>
    </row>
    <row r="940" spans="2:2" ht="13.5">
      <c r="B940" s="16" t="s">
        <v>1092</v>
      </c>
    </row>
    <row r="941" spans="2:2" ht="13.5">
      <c r="B941" s="16" t="s">
        <v>1093</v>
      </c>
    </row>
    <row r="942" spans="2:2" ht="13.5">
      <c r="B942" s="16" t="s">
        <v>1094</v>
      </c>
    </row>
    <row r="943" spans="2:2" ht="13.5">
      <c r="B943" s="16" t="s">
        <v>1095</v>
      </c>
    </row>
    <row r="944" spans="2:2" ht="13.5">
      <c r="B944" s="16" t="s">
        <v>1096</v>
      </c>
    </row>
    <row r="945" spans="2:2" ht="13.5">
      <c r="B945" s="16" t="s">
        <v>1097</v>
      </c>
    </row>
    <row r="946" spans="2:2" ht="13.5">
      <c r="B946" s="16" t="s">
        <v>1098</v>
      </c>
    </row>
    <row r="947" spans="2:2" ht="13.5">
      <c r="B947" s="16" t="s">
        <v>1099</v>
      </c>
    </row>
    <row r="948" spans="2:2" ht="13.5">
      <c r="B948" s="16" t="s">
        <v>1100</v>
      </c>
    </row>
    <row r="949" spans="2:2" ht="13.5">
      <c r="B949" s="16" t="s">
        <v>1101</v>
      </c>
    </row>
    <row r="950" spans="2:2" ht="13.5">
      <c r="B950" s="16" t="s">
        <v>1102</v>
      </c>
    </row>
    <row r="951" spans="2:2" ht="13.5">
      <c r="B951" s="16" t="s">
        <v>1103</v>
      </c>
    </row>
    <row r="952" spans="2:2" ht="13.5">
      <c r="B952" s="16" t="s">
        <v>1104</v>
      </c>
    </row>
    <row r="953" spans="2:2" ht="13.5">
      <c r="B953" s="16" t="s">
        <v>1105</v>
      </c>
    </row>
    <row r="954" spans="2:2" ht="13.5">
      <c r="B954" s="16" t="s">
        <v>1106</v>
      </c>
    </row>
    <row r="955" spans="2:2" ht="13.5">
      <c r="B955" s="16" t="s">
        <v>1107</v>
      </c>
    </row>
    <row r="956" spans="2:2" ht="13.5">
      <c r="B956" s="16" t="s">
        <v>1108</v>
      </c>
    </row>
    <row r="957" spans="2:2" ht="13.5">
      <c r="B957" s="16" t="s">
        <v>1109</v>
      </c>
    </row>
    <row r="958" spans="2:2" ht="13.5">
      <c r="B958" s="16" t="s">
        <v>1110</v>
      </c>
    </row>
    <row r="959" spans="2:2" ht="13.5">
      <c r="B959" s="16" t="s">
        <v>1111</v>
      </c>
    </row>
    <row r="960" spans="2:2" ht="13.5">
      <c r="B960" s="16" t="s">
        <v>1112</v>
      </c>
    </row>
    <row r="961" spans="2:2" ht="13.5">
      <c r="B961" s="16" t="s">
        <v>1113</v>
      </c>
    </row>
    <row r="962" spans="2:2" ht="13.5">
      <c r="B962" s="16" t="s">
        <v>1114</v>
      </c>
    </row>
    <row r="963" spans="2:2" ht="13.5">
      <c r="B963" s="16" t="s">
        <v>1115</v>
      </c>
    </row>
    <row r="964" spans="2:2" ht="13.5">
      <c r="B964" s="16" t="s">
        <v>1116</v>
      </c>
    </row>
    <row r="965" spans="2:2" ht="13.5">
      <c r="B965" s="16" t="s">
        <v>1117</v>
      </c>
    </row>
    <row r="966" spans="2:2" ht="13.5">
      <c r="B966" s="16" t="s">
        <v>1118</v>
      </c>
    </row>
    <row r="967" spans="2:2" ht="13.5">
      <c r="B967" s="16" t="s">
        <v>1119</v>
      </c>
    </row>
    <row r="968" spans="2:2" ht="13.5">
      <c r="B968" s="16" t="s">
        <v>1120</v>
      </c>
    </row>
    <row r="969" spans="2:2" ht="13.5">
      <c r="B969" s="16" t="s">
        <v>1121</v>
      </c>
    </row>
    <row r="970" spans="2:2" ht="13.5">
      <c r="B970" s="16" t="s">
        <v>1122</v>
      </c>
    </row>
    <row r="971" spans="2:2" ht="13.5">
      <c r="B971" s="16" t="s">
        <v>1123</v>
      </c>
    </row>
    <row r="972" spans="2:2" ht="13.5">
      <c r="B972" s="16" t="s">
        <v>1124</v>
      </c>
    </row>
    <row r="973" spans="2:2" ht="13.5">
      <c r="B973" s="16" t="s">
        <v>1125</v>
      </c>
    </row>
    <row r="974" spans="2:2" ht="13.5">
      <c r="B974" s="16" t="s">
        <v>1126</v>
      </c>
    </row>
    <row r="975" spans="2:2" ht="13.5">
      <c r="B975" s="16" t="s">
        <v>1127</v>
      </c>
    </row>
    <row r="976" spans="2:2" ht="13.5">
      <c r="B976" s="16" t="s">
        <v>1128</v>
      </c>
    </row>
    <row r="977" spans="2:2" ht="13.5">
      <c r="B977" s="16" t="s">
        <v>1129</v>
      </c>
    </row>
    <row r="978" spans="2:2" ht="13.5">
      <c r="B978" s="16" t="s">
        <v>1130</v>
      </c>
    </row>
    <row r="979" spans="2:2" ht="13.5">
      <c r="B979" s="16" t="s">
        <v>1131</v>
      </c>
    </row>
    <row r="980" spans="2:2" ht="13.5">
      <c r="B980" s="16" t="s">
        <v>1132</v>
      </c>
    </row>
    <row r="981" spans="2:2" ht="13.5">
      <c r="B981" s="16" t="s">
        <v>1133</v>
      </c>
    </row>
    <row r="982" spans="2:2" ht="13.5">
      <c r="B982" s="16" t="s">
        <v>1134</v>
      </c>
    </row>
    <row r="983" spans="2:2" ht="13.5">
      <c r="B983" s="16" t="s">
        <v>1135</v>
      </c>
    </row>
    <row r="984" spans="2:2" ht="13.5">
      <c r="B984" s="16" t="s">
        <v>1136</v>
      </c>
    </row>
    <row r="985" spans="2:2" ht="13.5">
      <c r="B985" s="16" t="s">
        <v>1137</v>
      </c>
    </row>
    <row r="986" spans="2:2" ht="13.5">
      <c r="B986" s="16" t="s">
        <v>1138</v>
      </c>
    </row>
    <row r="987" spans="2:2" ht="13.5">
      <c r="B987" s="16" t="s">
        <v>1139</v>
      </c>
    </row>
    <row r="988" spans="2:2" ht="13.5">
      <c r="B988" s="16" t="s">
        <v>1140</v>
      </c>
    </row>
    <row r="989" spans="2:2" ht="13.5">
      <c r="B989" s="16" t="s">
        <v>1141</v>
      </c>
    </row>
    <row r="990" spans="2:2" ht="13.5">
      <c r="B990" s="16" t="s">
        <v>1142</v>
      </c>
    </row>
    <row r="991" spans="2:2" ht="13.5">
      <c r="B991" s="16" t="s">
        <v>1143</v>
      </c>
    </row>
    <row r="992" spans="2:2" ht="13.5">
      <c r="B992" s="16" t="s">
        <v>1144</v>
      </c>
    </row>
    <row r="993" spans="2:2" ht="13.5">
      <c r="B993" s="16" t="s">
        <v>1145</v>
      </c>
    </row>
    <row r="994" spans="2:2" ht="13.5">
      <c r="B994" s="16" t="s">
        <v>1146</v>
      </c>
    </row>
    <row r="995" spans="2:2" ht="13.5">
      <c r="B995" s="16" t="s">
        <v>1147</v>
      </c>
    </row>
    <row r="996" spans="2:2" ht="13.5">
      <c r="B996" s="16" t="s">
        <v>1148</v>
      </c>
    </row>
    <row r="997" spans="2:2" ht="13.5">
      <c r="B997" s="16" t="s">
        <v>1149</v>
      </c>
    </row>
    <row r="998" spans="2:2" ht="13.5">
      <c r="B998" s="16" t="s">
        <v>1150</v>
      </c>
    </row>
    <row r="999" spans="2:2" ht="13.5">
      <c r="B999" s="16" t="s">
        <v>1151</v>
      </c>
    </row>
    <row r="1000" spans="2:2" ht="13.5">
      <c r="B1000" s="16" t="s">
        <v>1152</v>
      </c>
    </row>
    <row r="1001" spans="2:2" ht="13.5">
      <c r="B1001" s="16" t="s">
        <v>1153</v>
      </c>
    </row>
    <row r="1002" spans="2:2" ht="13.5">
      <c r="B1002" s="16" t="s">
        <v>1154</v>
      </c>
    </row>
    <row r="1003" spans="2:2" ht="13.5">
      <c r="B1003" s="16" t="s">
        <v>1155</v>
      </c>
    </row>
    <row r="1004" spans="2:2" ht="13.5">
      <c r="B1004" s="16" t="s">
        <v>1156</v>
      </c>
    </row>
    <row r="1005" spans="2:2" ht="13.5">
      <c r="B1005" s="16" t="s">
        <v>1157</v>
      </c>
    </row>
    <row r="1006" spans="2:2" ht="13.5">
      <c r="B1006" s="16" t="s">
        <v>1158</v>
      </c>
    </row>
    <row r="1007" spans="2:2" ht="13.5">
      <c r="B1007" s="16" t="s">
        <v>1159</v>
      </c>
    </row>
    <row r="1008" spans="2:2" ht="13.5">
      <c r="B1008" s="16" t="s">
        <v>1160</v>
      </c>
    </row>
    <row r="1009" spans="2:2" ht="13.5">
      <c r="B1009" s="16" t="s">
        <v>1161</v>
      </c>
    </row>
    <row r="1010" spans="2:2" ht="13.5">
      <c r="B1010" s="16" t="s">
        <v>1162</v>
      </c>
    </row>
    <row r="1011" spans="2:2" ht="13.5">
      <c r="B1011" s="16" t="s">
        <v>1163</v>
      </c>
    </row>
    <row r="1012" spans="2:2" ht="13.5">
      <c r="B1012" s="16" t="s">
        <v>1164</v>
      </c>
    </row>
    <row r="1013" spans="2:2" ht="13.5">
      <c r="B1013" s="16" t="s">
        <v>1165</v>
      </c>
    </row>
    <row r="1014" spans="2:2" ht="13.5">
      <c r="B1014" s="16" t="s">
        <v>1166</v>
      </c>
    </row>
    <row r="1015" spans="2:2" ht="13.5">
      <c r="B1015" s="16" t="s">
        <v>1167</v>
      </c>
    </row>
    <row r="1016" spans="2:2" ht="13.5">
      <c r="B1016" s="16" t="s">
        <v>1168</v>
      </c>
    </row>
    <row r="1017" spans="2:2" ht="13.5">
      <c r="B1017" s="16" t="s">
        <v>1169</v>
      </c>
    </row>
    <row r="1018" spans="2:2" ht="13.5">
      <c r="B1018" s="16" t="s">
        <v>1170</v>
      </c>
    </row>
    <row r="1019" spans="2:2" ht="13.5">
      <c r="B1019" s="16" t="s">
        <v>1171</v>
      </c>
    </row>
    <row r="1020" spans="2:2" ht="13.5">
      <c r="B1020" s="16" t="s">
        <v>1172</v>
      </c>
    </row>
    <row r="1021" spans="2:2" ht="13.5">
      <c r="B1021" s="16" t="s">
        <v>1173</v>
      </c>
    </row>
    <row r="1022" spans="2:2" ht="13.5">
      <c r="B1022" s="16" t="s">
        <v>1174</v>
      </c>
    </row>
    <row r="1023" spans="2:2" ht="13.5">
      <c r="B1023" s="16" t="s">
        <v>1175</v>
      </c>
    </row>
    <row r="1024" spans="2:2" ht="13.5">
      <c r="B1024" s="16" t="s">
        <v>1176</v>
      </c>
    </row>
    <row r="1025" spans="2:2" ht="13.5">
      <c r="B1025" s="16" t="s">
        <v>1177</v>
      </c>
    </row>
    <row r="1026" spans="2:2" ht="13.5">
      <c r="B1026" s="16" t="s">
        <v>1178</v>
      </c>
    </row>
    <row r="1027" spans="2:2" ht="13.5">
      <c r="B1027" s="16" t="s">
        <v>1179</v>
      </c>
    </row>
    <row r="1028" spans="2:2" ht="13.5">
      <c r="B1028" s="16" t="s">
        <v>1180</v>
      </c>
    </row>
    <row r="1029" spans="2:2" ht="13.5">
      <c r="B1029" s="16" t="s">
        <v>1181</v>
      </c>
    </row>
    <row r="1030" spans="2:2" ht="13.5">
      <c r="B1030" s="16" t="s">
        <v>1182</v>
      </c>
    </row>
    <row r="1031" spans="2:2" ht="13.5">
      <c r="B1031" s="16" t="s">
        <v>1183</v>
      </c>
    </row>
    <row r="1032" spans="2:2" ht="13.5">
      <c r="B1032" s="16" t="s">
        <v>1184</v>
      </c>
    </row>
    <row r="1033" spans="2:2" ht="13.5">
      <c r="B1033" s="16" t="s">
        <v>1185</v>
      </c>
    </row>
    <row r="1034" spans="2:2" ht="13.5">
      <c r="B1034" s="16" t="s">
        <v>1186</v>
      </c>
    </row>
    <row r="1035" spans="2:2" ht="13.5">
      <c r="B1035" s="16" t="s">
        <v>1187</v>
      </c>
    </row>
    <row r="1036" spans="2:2" ht="13.5">
      <c r="B1036" s="16" t="s">
        <v>1188</v>
      </c>
    </row>
    <row r="1037" spans="2:2" ht="13.5">
      <c r="B1037" s="16" t="s">
        <v>1189</v>
      </c>
    </row>
    <row r="1038" spans="2:2" ht="13.5">
      <c r="B1038" s="16" t="s">
        <v>1190</v>
      </c>
    </row>
    <row r="1039" spans="2:2" ht="13.5">
      <c r="B1039" s="16" t="s">
        <v>1191</v>
      </c>
    </row>
    <row r="1040" spans="2:2" ht="13.5">
      <c r="B1040" s="16" t="s">
        <v>1192</v>
      </c>
    </row>
    <row r="1041" spans="2:2" ht="13.5">
      <c r="B1041" s="16" t="s">
        <v>1193</v>
      </c>
    </row>
    <row r="1042" spans="2:2" ht="13.5">
      <c r="B1042" s="16" t="s">
        <v>1194</v>
      </c>
    </row>
    <row r="1043" spans="2:2" ht="13.5">
      <c r="B1043" s="16" t="s">
        <v>1195</v>
      </c>
    </row>
    <row r="1044" spans="2:2" ht="13.5">
      <c r="B1044" s="16" t="s">
        <v>1196</v>
      </c>
    </row>
    <row r="1045" spans="2:2" ht="13.5">
      <c r="B1045" s="16" t="s">
        <v>1197</v>
      </c>
    </row>
    <row r="1046" spans="2:2" ht="13.5">
      <c r="B1046" s="16" t="s">
        <v>1198</v>
      </c>
    </row>
    <row r="1047" spans="2:2" ht="13.5">
      <c r="B1047" s="16" t="s">
        <v>1199</v>
      </c>
    </row>
    <row r="1048" spans="2:2" ht="13.5">
      <c r="B1048" s="16" t="s">
        <v>1200</v>
      </c>
    </row>
    <row r="1049" spans="2:2" ht="13.5">
      <c r="B1049" s="16" t="s">
        <v>1201</v>
      </c>
    </row>
    <row r="1050" spans="2:2" ht="13.5">
      <c r="B1050" s="16" t="s">
        <v>1202</v>
      </c>
    </row>
    <row r="1051" spans="2:2" ht="13.5">
      <c r="B1051" s="16" t="s">
        <v>1203</v>
      </c>
    </row>
    <row r="1052" spans="2:2" ht="13.5">
      <c r="B1052" s="16" t="s">
        <v>1204</v>
      </c>
    </row>
    <row r="1053" spans="2:2" ht="13.5">
      <c r="B1053" s="16" t="s">
        <v>1205</v>
      </c>
    </row>
    <row r="1054" spans="2:2" ht="13.5">
      <c r="B1054" s="16" t="s">
        <v>1206</v>
      </c>
    </row>
    <row r="1055" spans="2:2" ht="13.5">
      <c r="B1055" s="16" t="s">
        <v>1207</v>
      </c>
    </row>
    <row r="1056" spans="2:2" ht="13.5">
      <c r="B1056" s="16" t="s">
        <v>1208</v>
      </c>
    </row>
    <row r="1057" spans="2:2" ht="13.5">
      <c r="B1057" s="16" t="s">
        <v>1209</v>
      </c>
    </row>
    <row r="1058" spans="2:2" ht="13.5">
      <c r="B1058" s="16" t="s">
        <v>1210</v>
      </c>
    </row>
    <row r="1059" spans="2:2" ht="13.5">
      <c r="B1059" s="16" t="s">
        <v>1211</v>
      </c>
    </row>
    <row r="1060" spans="2:2" ht="13.5">
      <c r="B1060" s="16" t="s">
        <v>1212</v>
      </c>
    </row>
    <row r="1061" spans="2:2" ht="13.5">
      <c r="B1061" s="16" t="s">
        <v>1213</v>
      </c>
    </row>
    <row r="1062" spans="2:2" ht="13.5">
      <c r="B1062" s="16" t="s">
        <v>1214</v>
      </c>
    </row>
    <row r="1063" spans="2:2" ht="13.5">
      <c r="B1063" s="16" t="s">
        <v>1215</v>
      </c>
    </row>
    <row r="1064" spans="2:2" ht="13.5">
      <c r="B1064" s="16" t="s">
        <v>1216</v>
      </c>
    </row>
    <row r="1065" spans="2:2" ht="13.5">
      <c r="B1065" s="16" t="s">
        <v>1217</v>
      </c>
    </row>
    <row r="1066" spans="2:2" ht="13.5">
      <c r="B1066" s="16" t="s">
        <v>1218</v>
      </c>
    </row>
    <row r="1067" spans="2:2" ht="13.5">
      <c r="B1067" s="16" t="s">
        <v>1219</v>
      </c>
    </row>
    <row r="1068" spans="2:2" ht="13.5">
      <c r="B1068" s="16" t="s">
        <v>1220</v>
      </c>
    </row>
    <row r="1069" spans="2:2" ht="13.5">
      <c r="B1069" s="16" t="s">
        <v>1221</v>
      </c>
    </row>
    <row r="1070" spans="2:2" ht="13.5">
      <c r="B1070" s="16" t="s">
        <v>1222</v>
      </c>
    </row>
    <row r="1071" spans="2:2" ht="13.5">
      <c r="B1071" s="16" t="s">
        <v>1223</v>
      </c>
    </row>
    <row r="1072" spans="2:2" ht="13.5">
      <c r="B1072" s="16" t="s">
        <v>1224</v>
      </c>
    </row>
    <row r="1073" spans="2:2" ht="13.5">
      <c r="B1073" s="16" t="s">
        <v>1225</v>
      </c>
    </row>
    <row r="1074" spans="2:2" ht="13.5">
      <c r="B1074" s="16" t="s">
        <v>1226</v>
      </c>
    </row>
    <row r="1075" spans="2:2" ht="13.5">
      <c r="B1075" s="16" t="s">
        <v>1227</v>
      </c>
    </row>
    <row r="1076" spans="2:2" ht="13.5">
      <c r="B1076" s="16" t="s">
        <v>1228</v>
      </c>
    </row>
    <row r="1077" spans="2:2" ht="13.5">
      <c r="B1077" s="16" t="s">
        <v>1229</v>
      </c>
    </row>
    <row r="1078" spans="2:2" ht="13.5">
      <c r="B1078" s="16" t="s">
        <v>1230</v>
      </c>
    </row>
    <row r="1079" spans="2:2" ht="13.5">
      <c r="B1079" s="16" t="s">
        <v>1231</v>
      </c>
    </row>
    <row r="1080" spans="2:2" ht="13.5">
      <c r="B1080" s="16" t="s">
        <v>1232</v>
      </c>
    </row>
    <row r="1081" spans="2:2" ht="13.5">
      <c r="B1081" s="16" t="s">
        <v>1233</v>
      </c>
    </row>
    <row r="1082" spans="2:2" ht="13.5">
      <c r="B1082" s="16" t="s">
        <v>1234</v>
      </c>
    </row>
    <row r="1083" spans="2:2" ht="13.5">
      <c r="B1083" s="16" t="s">
        <v>1235</v>
      </c>
    </row>
    <row r="1084" spans="2:2" ht="13.5">
      <c r="B1084" s="16" t="s">
        <v>1236</v>
      </c>
    </row>
    <row r="1085" spans="2:2" ht="13.5">
      <c r="B1085" s="16" t="s">
        <v>1237</v>
      </c>
    </row>
    <row r="1086" spans="2:2" ht="13.5">
      <c r="B1086" s="16" t="s">
        <v>1238</v>
      </c>
    </row>
    <row r="1087" spans="2:2" ht="13.5">
      <c r="B1087" s="16" t="s">
        <v>1239</v>
      </c>
    </row>
    <row r="1088" spans="2:2" ht="13.5">
      <c r="B1088" s="16" t="s">
        <v>1240</v>
      </c>
    </row>
    <row r="1089" spans="2:2" ht="13.5">
      <c r="B1089" s="16" t="s">
        <v>1241</v>
      </c>
    </row>
    <row r="1090" spans="2:2" ht="13.5">
      <c r="B1090" s="16" t="s">
        <v>1242</v>
      </c>
    </row>
    <row r="1091" spans="2:2" ht="13.5">
      <c r="B1091" s="16" t="s">
        <v>1243</v>
      </c>
    </row>
    <row r="1092" spans="2:2" ht="13.5">
      <c r="B1092" s="16" t="s">
        <v>1244</v>
      </c>
    </row>
    <row r="1093" spans="2:2" ht="13.5">
      <c r="B1093" s="16" t="s">
        <v>1245</v>
      </c>
    </row>
    <row r="1094" spans="2:2" ht="13.5">
      <c r="B1094" s="16" t="s">
        <v>1246</v>
      </c>
    </row>
    <row r="1095" spans="2:2" ht="13.5">
      <c r="B1095" s="16" t="s">
        <v>1247</v>
      </c>
    </row>
    <row r="1096" spans="2:2" ht="13.5">
      <c r="B1096" s="16" t="s">
        <v>1248</v>
      </c>
    </row>
    <row r="1097" spans="2:2" ht="13.5">
      <c r="B1097" s="16" t="s">
        <v>1249</v>
      </c>
    </row>
    <row r="1098" spans="2:2" ht="13.5">
      <c r="B1098" s="16" t="s">
        <v>1250</v>
      </c>
    </row>
    <row r="1099" spans="2:2" ht="13.5">
      <c r="B1099" s="16" t="s">
        <v>1251</v>
      </c>
    </row>
    <row r="1100" spans="2:2" ht="13.5">
      <c r="B1100" s="16" t="s">
        <v>1252</v>
      </c>
    </row>
    <row r="1101" spans="2:2" ht="13.5">
      <c r="B1101" s="16" t="s">
        <v>1253</v>
      </c>
    </row>
    <row r="1102" spans="2:2" ht="13.5">
      <c r="B1102" s="16" t="s">
        <v>1254</v>
      </c>
    </row>
    <row r="1103" spans="2:2" ht="13.5">
      <c r="B1103" s="16" t="s">
        <v>1255</v>
      </c>
    </row>
    <row r="1104" spans="2:2" ht="13.5">
      <c r="B1104" s="16" t="s">
        <v>1256</v>
      </c>
    </row>
    <row r="1105" spans="2:2" ht="13.5">
      <c r="B1105" s="16" t="s">
        <v>1257</v>
      </c>
    </row>
    <row r="1106" spans="2:2" ht="13.5">
      <c r="B1106" s="16" t="s">
        <v>1258</v>
      </c>
    </row>
    <row r="1107" spans="2:2" ht="13.5">
      <c r="B1107" s="16" t="s">
        <v>1259</v>
      </c>
    </row>
    <row r="1108" spans="2:2" ht="13.5">
      <c r="B1108" s="16" t="s">
        <v>1260</v>
      </c>
    </row>
    <row r="1109" spans="2:2" ht="13.5">
      <c r="B1109" s="16" t="s">
        <v>1261</v>
      </c>
    </row>
    <row r="1110" spans="2:2" ht="13.5">
      <c r="B1110" s="16" t="s">
        <v>1262</v>
      </c>
    </row>
    <row r="1111" spans="2:2" ht="13.5">
      <c r="B1111" s="16" t="s">
        <v>1263</v>
      </c>
    </row>
    <row r="1112" spans="2:2" ht="13.5">
      <c r="B1112" s="16" t="s">
        <v>1264</v>
      </c>
    </row>
    <row r="1113" spans="2:2" ht="13.5">
      <c r="B1113" s="16" t="s">
        <v>1265</v>
      </c>
    </row>
    <row r="1114" spans="2:2" ht="13.5">
      <c r="B1114" s="16" t="s">
        <v>1266</v>
      </c>
    </row>
    <row r="1115" spans="2:2" ht="13.5">
      <c r="B1115" s="16" t="s">
        <v>1267</v>
      </c>
    </row>
    <row r="1116" spans="2:2" ht="13.5">
      <c r="B1116" s="16" t="s">
        <v>1268</v>
      </c>
    </row>
    <row r="1117" spans="2:2" ht="13.5">
      <c r="B1117" s="16" t="s">
        <v>1269</v>
      </c>
    </row>
    <row r="1118" spans="2:2" ht="13.5">
      <c r="B1118" s="16" t="s">
        <v>1270</v>
      </c>
    </row>
    <row r="1119" spans="2:2" ht="13.5">
      <c r="B1119" s="16" t="s">
        <v>1271</v>
      </c>
    </row>
    <row r="1120" spans="2:2" ht="13.5">
      <c r="B1120" s="16" t="s">
        <v>1272</v>
      </c>
    </row>
    <row r="1121" spans="2:2" ht="13.5">
      <c r="B1121" s="16" t="s">
        <v>1273</v>
      </c>
    </row>
    <row r="1122" spans="2:2" ht="13.5">
      <c r="B1122" s="16" t="s">
        <v>1274</v>
      </c>
    </row>
    <row r="1123" spans="2:2" ht="13.5">
      <c r="B1123" s="16" t="s">
        <v>1275</v>
      </c>
    </row>
    <row r="1124" spans="2:2" ht="13.5">
      <c r="B1124" s="16" t="s">
        <v>1276</v>
      </c>
    </row>
    <row r="1125" spans="2:2" ht="13.5">
      <c r="B1125" s="16" t="s">
        <v>1277</v>
      </c>
    </row>
    <row r="1126" spans="2:2" ht="13.5">
      <c r="B1126" s="16" t="s">
        <v>1278</v>
      </c>
    </row>
    <row r="1127" spans="2:2" ht="13.5">
      <c r="B1127" s="16" t="s">
        <v>1279</v>
      </c>
    </row>
    <row r="1128" spans="2:2" ht="13.5">
      <c r="B1128" s="16" t="s">
        <v>1280</v>
      </c>
    </row>
    <row r="1129" spans="2:2" ht="13.5">
      <c r="B1129" s="16" t="s">
        <v>1281</v>
      </c>
    </row>
    <row r="1130" spans="2:2" ht="13.5">
      <c r="B1130" s="16" t="s">
        <v>1282</v>
      </c>
    </row>
    <row r="1131" spans="2:2" ht="13.5">
      <c r="B1131" s="16" t="s">
        <v>1283</v>
      </c>
    </row>
    <row r="1132" spans="2:2" ht="13.5">
      <c r="B1132" s="16" t="s">
        <v>1284</v>
      </c>
    </row>
    <row r="1133" spans="2:2" ht="13.5">
      <c r="B1133" s="16" t="s">
        <v>1285</v>
      </c>
    </row>
    <row r="1134" spans="2:2" ht="13.5">
      <c r="B1134" s="16" t="s">
        <v>1286</v>
      </c>
    </row>
    <row r="1135" spans="2:2" ht="13.5">
      <c r="B1135" s="16" t="s">
        <v>1287</v>
      </c>
    </row>
    <row r="1136" spans="2:2" ht="13.5">
      <c r="B1136" s="16" t="s">
        <v>1288</v>
      </c>
    </row>
    <row r="1137" spans="2:2" ht="13.5">
      <c r="B1137" s="16" t="s">
        <v>1289</v>
      </c>
    </row>
    <row r="1138" spans="2:2" ht="13.5">
      <c r="B1138" s="16" t="s">
        <v>1290</v>
      </c>
    </row>
    <row r="1139" spans="2:2" ht="13.5">
      <c r="B1139" s="16" t="s">
        <v>1291</v>
      </c>
    </row>
    <row r="1140" spans="2:2" ht="13.5">
      <c r="B1140" s="16" t="s">
        <v>1292</v>
      </c>
    </row>
    <row r="1141" spans="2:2" ht="13.5">
      <c r="B1141" s="16" t="s">
        <v>1293</v>
      </c>
    </row>
    <row r="1142" spans="2:2" ht="13.5">
      <c r="B1142" s="16" t="s">
        <v>1294</v>
      </c>
    </row>
    <row r="1143" spans="2:2" ht="13.5">
      <c r="B1143" s="16" t="s">
        <v>1295</v>
      </c>
    </row>
    <row r="1144" spans="2:2" ht="13.5">
      <c r="B1144" s="16" t="s">
        <v>1296</v>
      </c>
    </row>
    <row r="1145" spans="2:2" ht="13.5">
      <c r="B1145" s="16" t="s">
        <v>1297</v>
      </c>
    </row>
    <row r="1146" spans="2:2" ht="13.5">
      <c r="B1146" s="16" t="s">
        <v>1298</v>
      </c>
    </row>
    <row r="1147" spans="2:2" ht="13.5">
      <c r="B1147" s="16" t="s">
        <v>1299</v>
      </c>
    </row>
    <row r="1148" spans="2:2" ht="13.5">
      <c r="B1148" s="16" t="s">
        <v>1300</v>
      </c>
    </row>
    <row r="1149" spans="2:2" ht="13.5">
      <c r="B1149" s="16" t="s">
        <v>1301</v>
      </c>
    </row>
    <row r="1150" spans="2:2" ht="13.5">
      <c r="B1150" s="16" t="s">
        <v>1302</v>
      </c>
    </row>
    <row r="1151" spans="2:2" ht="13.5">
      <c r="B1151" s="16" t="s">
        <v>1303</v>
      </c>
    </row>
    <row r="1152" spans="2:2" ht="13.5">
      <c r="B1152" s="16" t="s">
        <v>1304</v>
      </c>
    </row>
    <row r="1153" spans="2:2" ht="13.5">
      <c r="B1153" s="16" t="s">
        <v>1305</v>
      </c>
    </row>
    <row r="1154" spans="2:2" ht="13.5">
      <c r="B1154" s="16" t="s">
        <v>1306</v>
      </c>
    </row>
    <row r="1155" spans="2:2" ht="13.5">
      <c r="B1155" s="16" t="s">
        <v>1307</v>
      </c>
    </row>
    <row r="1156" spans="2:2" ht="13.5">
      <c r="B1156" s="16" t="s">
        <v>1308</v>
      </c>
    </row>
    <row r="1157" spans="2:2" ht="13.5">
      <c r="B1157" s="16" t="s">
        <v>1309</v>
      </c>
    </row>
    <row r="1158" spans="2:2" ht="13.5">
      <c r="B1158" s="16" t="s">
        <v>1310</v>
      </c>
    </row>
    <row r="1159" spans="2:2" ht="13.5">
      <c r="B1159" s="16" t="s">
        <v>1311</v>
      </c>
    </row>
    <row r="1160" spans="2:2" ht="13.5">
      <c r="B1160" s="16" t="s">
        <v>1312</v>
      </c>
    </row>
    <row r="1161" spans="2:2" ht="13.5">
      <c r="B1161" s="16" t="s">
        <v>1313</v>
      </c>
    </row>
    <row r="1162" spans="2:2" ht="13.5">
      <c r="B1162" s="16" t="s">
        <v>1314</v>
      </c>
    </row>
    <row r="1163" spans="2:2" ht="13.5">
      <c r="B1163" s="16" t="s">
        <v>1315</v>
      </c>
    </row>
    <row r="1164" spans="2:2" ht="13.5">
      <c r="B1164" s="16" t="s">
        <v>1316</v>
      </c>
    </row>
    <row r="1165" spans="2:2" ht="13.5">
      <c r="B1165" s="16" t="s">
        <v>1317</v>
      </c>
    </row>
    <row r="1166" spans="2:2" ht="13.5">
      <c r="B1166" s="16" t="s">
        <v>1318</v>
      </c>
    </row>
    <row r="1167" spans="2:2" ht="13.5">
      <c r="B1167" s="16" t="s">
        <v>1319</v>
      </c>
    </row>
    <row r="1168" spans="2:2" ht="13.5">
      <c r="B1168" s="16" t="s">
        <v>1320</v>
      </c>
    </row>
    <row r="1169" spans="2:2" ht="13.5">
      <c r="B1169" s="16" t="s">
        <v>1321</v>
      </c>
    </row>
    <row r="1170" spans="2:2" ht="13.5">
      <c r="B1170" s="16" t="s">
        <v>1322</v>
      </c>
    </row>
    <row r="1171" spans="2:2" ht="13.5">
      <c r="B1171" s="16" t="s">
        <v>1323</v>
      </c>
    </row>
    <row r="1172" spans="2:2" ht="13.5">
      <c r="B1172" s="16" t="s">
        <v>1324</v>
      </c>
    </row>
    <row r="1173" spans="2:2" ht="13.5">
      <c r="B1173" s="16" t="s">
        <v>1325</v>
      </c>
    </row>
    <row r="1174" spans="2:2" ht="13.5">
      <c r="B1174" s="16" t="s">
        <v>1326</v>
      </c>
    </row>
    <row r="1175" spans="2:2" ht="13.5">
      <c r="B1175" s="16" t="s">
        <v>1327</v>
      </c>
    </row>
    <row r="1176" spans="2:2" ht="13.5">
      <c r="B1176" s="16" t="s">
        <v>1328</v>
      </c>
    </row>
    <row r="1177" spans="2:2" ht="13.5">
      <c r="B1177" s="16" t="s">
        <v>1329</v>
      </c>
    </row>
    <row r="1178" spans="2:2" ht="13.5">
      <c r="B1178" s="16" t="s">
        <v>1330</v>
      </c>
    </row>
    <row r="1179" spans="2:2" ht="13.5">
      <c r="B1179" s="16" t="s">
        <v>1331</v>
      </c>
    </row>
    <row r="1180" spans="2:2" ht="13.5">
      <c r="B1180" s="16" t="s">
        <v>1332</v>
      </c>
    </row>
    <row r="1181" spans="2:2" ht="13.5">
      <c r="B1181" s="16" t="s">
        <v>1333</v>
      </c>
    </row>
    <row r="1182" spans="2:2" ht="13.5">
      <c r="B1182" s="16" t="s">
        <v>1334</v>
      </c>
    </row>
    <row r="1183" spans="2:2" ht="13.5">
      <c r="B1183" s="16" t="s">
        <v>1335</v>
      </c>
    </row>
    <row r="1184" spans="2:2" ht="13.5">
      <c r="B1184" s="16" t="s">
        <v>1336</v>
      </c>
    </row>
    <row r="1185" spans="2:2" ht="13.5">
      <c r="B1185" s="16" t="s">
        <v>1337</v>
      </c>
    </row>
    <row r="1186" spans="2:2" ht="13.5">
      <c r="B1186" s="16" t="s">
        <v>1338</v>
      </c>
    </row>
    <row r="1187" spans="2:2" ht="13.5">
      <c r="B1187" s="16" t="s">
        <v>1339</v>
      </c>
    </row>
    <row r="1188" spans="2:2" ht="13.5">
      <c r="B1188" s="16" t="s">
        <v>1340</v>
      </c>
    </row>
    <row r="1189" spans="2:2" ht="13.5">
      <c r="B1189" s="16" t="s">
        <v>1341</v>
      </c>
    </row>
    <row r="1190" spans="2:2" ht="13.5">
      <c r="B1190" s="16" t="s">
        <v>1342</v>
      </c>
    </row>
    <row r="1191" spans="2:2" ht="13.5">
      <c r="B1191" s="16" t="s">
        <v>1343</v>
      </c>
    </row>
    <row r="1192" spans="2:2" ht="13.5">
      <c r="B1192" s="16" t="s">
        <v>1344</v>
      </c>
    </row>
    <row r="1193" spans="2:2" ht="13.5">
      <c r="B1193" s="16" t="s">
        <v>1345</v>
      </c>
    </row>
    <row r="1194" spans="2:2" ht="13.5">
      <c r="B1194" s="16" t="s">
        <v>1346</v>
      </c>
    </row>
    <row r="1195" spans="2:2" ht="13.5">
      <c r="B1195" s="16" t="s">
        <v>1347</v>
      </c>
    </row>
    <row r="1196" spans="2:2" ht="13.5">
      <c r="B1196" s="16" t="s">
        <v>1348</v>
      </c>
    </row>
    <row r="1197" spans="2:2" ht="13.5">
      <c r="B1197" s="16" t="s">
        <v>1349</v>
      </c>
    </row>
    <row r="1198" spans="2:2" ht="13.5">
      <c r="B1198" s="16" t="s">
        <v>195</v>
      </c>
    </row>
    <row r="1199" spans="2:2" ht="13.5">
      <c r="B1199" s="16" t="s">
        <v>1350</v>
      </c>
    </row>
    <row r="1200" spans="2:2" ht="13.5">
      <c r="B1200" s="16" t="s">
        <v>1351</v>
      </c>
    </row>
    <row r="1201" spans="2:2" ht="13.5">
      <c r="B1201" s="16" t="s">
        <v>1352</v>
      </c>
    </row>
    <row r="1202" spans="2:2" ht="13.5">
      <c r="B1202" s="16" t="s">
        <v>1353</v>
      </c>
    </row>
    <row r="1203" spans="2:2" ht="13.5">
      <c r="B1203" s="16" t="s">
        <v>1354</v>
      </c>
    </row>
    <row r="1204" spans="2:2" ht="13.5">
      <c r="B1204" s="16" t="s">
        <v>1355</v>
      </c>
    </row>
    <row r="1205" spans="2:2" ht="13.5">
      <c r="B1205" s="16" t="s">
        <v>1356</v>
      </c>
    </row>
    <row r="1206" spans="2:2" ht="13.5">
      <c r="B1206" s="16" t="s">
        <v>1357</v>
      </c>
    </row>
    <row r="1207" spans="2:2" ht="13.5">
      <c r="B1207" s="16" t="s">
        <v>1358</v>
      </c>
    </row>
    <row r="1208" spans="2:2" ht="13.5">
      <c r="B1208" s="16" t="s">
        <v>1359</v>
      </c>
    </row>
    <row r="1209" spans="2:2" ht="13.5">
      <c r="B1209" s="16" t="s">
        <v>1360</v>
      </c>
    </row>
    <row r="1210" spans="2:2" ht="13.5">
      <c r="B1210" s="16" t="s">
        <v>1361</v>
      </c>
    </row>
    <row r="1211" spans="2:2" ht="13.5">
      <c r="B1211" s="16" t="s">
        <v>1362</v>
      </c>
    </row>
    <row r="1212" spans="2:2" ht="13.5">
      <c r="B1212" s="16" t="s">
        <v>1363</v>
      </c>
    </row>
    <row r="1213" spans="2:2" ht="13.5">
      <c r="B1213" s="16" t="s">
        <v>1364</v>
      </c>
    </row>
    <row r="1214" spans="2:2" ht="13.5">
      <c r="B1214" s="16" t="s">
        <v>1365</v>
      </c>
    </row>
    <row r="1215" spans="2:2" ht="13.5">
      <c r="B1215" s="16" t="s">
        <v>1366</v>
      </c>
    </row>
    <row r="1216" spans="2:2" ht="13.5">
      <c r="B1216" s="16" t="s">
        <v>1367</v>
      </c>
    </row>
    <row r="1217" spans="2:2" ht="13.5">
      <c r="B1217" s="16" t="s">
        <v>1368</v>
      </c>
    </row>
    <row r="1218" spans="2:2" ht="13.5">
      <c r="B1218" s="16" t="s">
        <v>1369</v>
      </c>
    </row>
    <row r="1219" spans="2:2" ht="13.5">
      <c r="B1219" s="16" t="s">
        <v>1370</v>
      </c>
    </row>
    <row r="1220" spans="2:2" ht="13.5">
      <c r="B1220" s="16" t="s">
        <v>1371</v>
      </c>
    </row>
    <row r="1221" spans="2:2" ht="13.5">
      <c r="B1221" s="16" t="s">
        <v>1372</v>
      </c>
    </row>
    <row r="1222" spans="2:2" ht="13.5">
      <c r="B1222" s="16" t="s">
        <v>1373</v>
      </c>
    </row>
    <row r="1223" spans="2:2" ht="13.5">
      <c r="B1223" s="16" t="s">
        <v>1374</v>
      </c>
    </row>
    <row r="1224" spans="2:2" ht="13.5">
      <c r="B1224" s="16" t="s">
        <v>1375</v>
      </c>
    </row>
    <row r="1225" spans="2:2" ht="13.5">
      <c r="B1225" s="16" t="s">
        <v>1376</v>
      </c>
    </row>
    <row r="1226" spans="2:2" ht="13.5">
      <c r="B1226" s="16" t="s">
        <v>1377</v>
      </c>
    </row>
    <row r="1227" spans="2:2" ht="13.5">
      <c r="B1227" s="16" t="s">
        <v>1378</v>
      </c>
    </row>
    <row r="1228" spans="2:2" ht="13.5">
      <c r="B1228" s="16" t="s">
        <v>1379</v>
      </c>
    </row>
    <row r="1229" spans="2:2" ht="13.5">
      <c r="B1229" s="16" t="s">
        <v>1380</v>
      </c>
    </row>
    <row r="1230" spans="2:2" ht="13.5">
      <c r="B1230" s="16" t="s">
        <v>1381</v>
      </c>
    </row>
    <row r="1231" spans="2:2" ht="13.5">
      <c r="B1231" s="16" t="s">
        <v>1382</v>
      </c>
    </row>
    <row r="1232" spans="2:2" ht="13.5">
      <c r="B1232" s="16" t="s">
        <v>1383</v>
      </c>
    </row>
    <row r="1233" spans="2:2" ht="13.5">
      <c r="B1233" s="16" t="s">
        <v>1384</v>
      </c>
    </row>
    <row r="1234" spans="2:2" ht="13.5">
      <c r="B1234" s="16" t="s">
        <v>1385</v>
      </c>
    </row>
    <row r="1235" spans="2:2" ht="13.5">
      <c r="B1235" s="16" t="s">
        <v>1386</v>
      </c>
    </row>
    <row r="1236" spans="2:2" ht="13.5">
      <c r="B1236" s="16" t="s">
        <v>1387</v>
      </c>
    </row>
    <row r="1237" spans="2:2" ht="13.5">
      <c r="B1237" s="16" t="s">
        <v>1388</v>
      </c>
    </row>
    <row r="1238" spans="2:2" ht="13.5">
      <c r="B1238" s="16" t="s">
        <v>1389</v>
      </c>
    </row>
    <row r="1239" spans="2:2" ht="13.5">
      <c r="B1239" s="16" t="s">
        <v>1390</v>
      </c>
    </row>
    <row r="1240" spans="2:2" ht="13.5">
      <c r="B1240" s="16" t="s">
        <v>1391</v>
      </c>
    </row>
    <row r="1241" spans="2:2" ht="13.5">
      <c r="B1241" s="16" t="s">
        <v>1392</v>
      </c>
    </row>
    <row r="1242" spans="2:2" ht="13.5">
      <c r="B1242" s="16" t="s">
        <v>1393</v>
      </c>
    </row>
    <row r="1243" spans="2:2" ht="13.5">
      <c r="B1243" s="16" t="s">
        <v>1394</v>
      </c>
    </row>
    <row r="1244" spans="2:2" ht="13.5">
      <c r="B1244" s="16" t="s">
        <v>1395</v>
      </c>
    </row>
    <row r="1245" spans="2:2" ht="13.5">
      <c r="B1245" s="16" t="s">
        <v>1396</v>
      </c>
    </row>
    <row r="1246" spans="2:2" ht="13.5">
      <c r="B1246" s="16" t="s">
        <v>1397</v>
      </c>
    </row>
    <row r="1247" spans="2:2" ht="13.5">
      <c r="B1247" s="16" t="s">
        <v>1398</v>
      </c>
    </row>
    <row r="1248" spans="2:2" ht="13.5">
      <c r="B1248" s="16" t="s">
        <v>1399</v>
      </c>
    </row>
    <row r="1249" spans="2:2" ht="13.5">
      <c r="B1249" s="16" t="s">
        <v>1400</v>
      </c>
    </row>
    <row r="1250" spans="2:2" ht="13.5">
      <c r="B1250" s="16" t="s">
        <v>1401</v>
      </c>
    </row>
    <row r="1251" spans="2:2" ht="13.5">
      <c r="B1251" s="16" t="s">
        <v>1402</v>
      </c>
    </row>
    <row r="1252" spans="2:2" ht="13.5">
      <c r="B1252" s="16" t="s">
        <v>1403</v>
      </c>
    </row>
    <row r="1253" spans="2:2" ht="13.5">
      <c r="B1253" s="16" t="s">
        <v>1404</v>
      </c>
    </row>
    <row r="1254" spans="2:2" ht="13.5">
      <c r="B1254" s="16" t="s">
        <v>1405</v>
      </c>
    </row>
    <row r="1255" spans="2:2" ht="13.5">
      <c r="B1255" s="16" t="s">
        <v>1406</v>
      </c>
    </row>
    <row r="1256" spans="2:2" ht="13.5">
      <c r="B1256" s="16" t="s">
        <v>1407</v>
      </c>
    </row>
    <row r="1257" spans="2:2" ht="13.5">
      <c r="B1257" s="16" t="s">
        <v>1408</v>
      </c>
    </row>
    <row r="1258" spans="2:2" ht="13.5">
      <c r="B1258" s="16" t="s">
        <v>1409</v>
      </c>
    </row>
    <row r="1259" spans="2:2" ht="13.5">
      <c r="B1259" s="16" t="s">
        <v>1410</v>
      </c>
    </row>
    <row r="1260" spans="2:2" ht="13.5">
      <c r="B1260" s="16" t="s">
        <v>1411</v>
      </c>
    </row>
    <row r="1261" spans="2:2" ht="13.5">
      <c r="B1261" s="16" t="s">
        <v>1412</v>
      </c>
    </row>
    <row r="1262" spans="2:2" ht="13.5">
      <c r="B1262" s="16" t="s">
        <v>1413</v>
      </c>
    </row>
    <row r="1263" spans="2:2" ht="13.5">
      <c r="B1263" s="16" t="s">
        <v>1414</v>
      </c>
    </row>
    <row r="1264" spans="2:2" ht="13.5">
      <c r="B1264" s="16" t="s">
        <v>1415</v>
      </c>
    </row>
    <row r="1265" spans="2:2" ht="13.5">
      <c r="B1265" s="16" t="s">
        <v>1416</v>
      </c>
    </row>
    <row r="1266" spans="2:2" ht="13.5">
      <c r="B1266" s="16" t="s">
        <v>1417</v>
      </c>
    </row>
    <row r="1267" spans="2:2" ht="13.5">
      <c r="B1267" s="16" t="s">
        <v>1418</v>
      </c>
    </row>
    <row r="1268" spans="2:2" ht="13.5">
      <c r="B1268" s="16" t="s">
        <v>1419</v>
      </c>
    </row>
    <row r="1269" spans="2:2" ht="13.5">
      <c r="B1269" s="16" t="s">
        <v>1420</v>
      </c>
    </row>
    <row r="1270" spans="2:2" ht="13.5">
      <c r="B1270" s="16" t="s">
        <v>1421</v>
      </c>
    </row>
    <row r="1271" spans="2:2" ht="13.5">
      <c r="B1271" s="16" t="s">
        <v>1422</v>
      </c>
    </row>
    <row r="1272" spans="2:2" ht="13.5">
      <c r="B1272" s="16" t="s">
        <v>1423</v>
      </c>
    </row>
    <row r="1273" spans="2:2" ht="13.5">
      <c r="B1273" s="16" t="s">
        <v>1424</v>
      </c>
    </row>
    <row r="1274" spans="2:2" ht="13.5">
      <c r="B1274" s="16" t="s">
        <v>1425</v>
      </c>
    </row>
    <row r="1275" spans="2:2" ht="13.5">
      <c r="B1275" s="16" t="s">
        <v>1426</v>
      </c>
    </row>
    <row r="1276" spans="2:2" ht="13.5">
      <c r="B1276" s="16" t="s">
        <v>1427</v>
      </c>
    </row>
    <row r="1277" spans="2:2" ht="13.5">
      <c r="B1277" s="16" t="s">
        <v>1428</v>
      </c>
    </row>
    <row r="1278" spans="2:2" ht="13.5">
      <c r="B1278" s="16" t="s">
        <v>1429</v>
      </c>
    </row>
    <row r="1279" spans="2:2" ht="13.5">
      <c r="B1279" s="16" t="s">
        <v>1430</v>
      </c>
    </row>
    <row r="1280" spans="2:2" ht="13.5">
      <c r="B1280" s="16" t="s">
        <v>1431</v>
      </c>
    </row>
    <row r="1281" spans="2:2" ht="13.5">
      <c r="B1281" s="16" t="s">
        <v>1432</v>
      </c>
    </row>
    <row r="1282" spans="2:2" ht="13.5">
      <c r="B1282" s="16" t="s">
        <v>1433</v>
      </c>
    </row>
    <row r="1283" spans="2:2" ht="13.5">
      <c r="B1283" s="16" t="s">
        <v>1434</v>
      </c>
    </row>
    <row r="1284" spans="2:2" ht="13.5">
      <c r="B1284" s="16" t="s">
        <v>1435</v>
      </c>
    </row>
    <row r="1285" spans="2:2" ht="13.5">
      <c r="B1285" s="16" t="s">
        <v>1436</v>
      </c>
    </row>
    <row r="1286" spans="2:2" ht="13.5">
      <c r="B1286" s="16" t="s">
        <v>1437</v>
      </c>
    </row>
    <row r="1287" spans="2:2" ht="13.5">
      <c r="B1287" s="16" t="s">
        <v>1438</v>
      </c>
    </row>
    <row r="1288" spans="2:2" ht="13.5">
      <c r="B1288" s="16" t="s">
        <v>1439</v>
      </c>
    </row>
    <row r="1289" spans="2:2" ht="13.5">
      <c r="B1289" s="16" t="s">
        <v>1440</v>
      </c>
    </row>
    <row r="1290" spans="2:2" ht="13.5">
      <c r="B1290" s="16" t="s">
        <v>1441</v>
      </c>
    </row>
    <row r="1291" spans="2:2" ht="13.5">
      <c r="B1291" s="16" t="s">
        <v>1442</v>
      </c>
    </row>
    <row r="1292" spans="2:2" ht="13.5">
      <c r="B1292" s="16" t="s">
        <v>1443</v>
      </c>
    </row>
    <row r="1293" spans="2:2" ht="13.5">
      <c r="B1293" s="16" t="s">
        <v>1444</v>
      </c>
    </row>
    <row r="1294" spans="2:2" ht="13.5">
      <c r="B1294" s="16" t="s">
        <v>1445</v>
      </c>
    </row>
    <row r="1295" spans="2:2" ht="13.5">
      <c r="B1295" s="16" t="s">
        <v>1446</v>
      </c>
    </row>
    <row r="1296" spans="2:2" ht="13.5">
      <c r="B1296" s="16" t="s">
        <v>1447</v>
      </c>
    </row>
    <row r="1297" spans="2:2" ht="13.5">
      <c r="B1297" s="16" t="s">
        <v>1448</v>
      </c>
    </row>
    <row r="1298" spans="2:2" ht="13.5">
      <c r="B1298" s="16" t="s">
        <v>1449</v>
      </c>
    </row>
    <row r="1299" spans="2:2" ht="13.5">
      <c r="B1299" s="16" t="s">
        <v>1450</v>
      </c>
    </row>
    <row r="1300" spans="2:2" ht="13.5">
      <c r="B1300" s="16" t="s">
        <v>1451</v>
      </c>
    </row>
    <row r="1301" spans="2:2" ht="13.5">
      <c r="B1301" s="16" t="s">
        <v>1452</v>
      </c>
    </row>
    <row r="1302" spans="2:2" ht="13.5">
      <c r="B1302" s="16" t="s">
        <v>1453</v>
      </c>
    </row>
    <row r="1303" spans="2:2" ht="13.5">
      <c r="B1303" s="16" t="s">
        <v>1454</v>
      </c>
    </row>
    <row r="1304" spans="2:2" ht="13.5">
      <c r="B1304" s="16" t="s">
        <v>1455</v>
      </c>
    </row>
    <row r="1305" spans="2:2" ht="13.5">
      <c r="B1305" s="16" t="s">
        <v>1456</v>
      </c>
    </row>
    <row r="1306" spans="2:2" ht="13.5">
      <c r="B1306" s="16" t="s">
        <v>1457</v>
      </c>
    </row>
    <row r="1307" spans="2:2" ht="13.5">
      <c r="B1307" s="16" t="s">
        <v>1458</v>
      </c>
    </row>
    <row r="1308" spans="2:2" ht="13.5">
      <c r="B1308" s="16" t="s">
        <v>1459</v>
      </c>
    </row>
    <row r="1309" spans="2:2" ht="13.5">
      <c r="B1309" s="16" t="s">
        <v>1460</v>
      </c>
    </row>
    <row r="1310" spans="2:2" ht="13.5">
      <c r="B1310" s="16" t="s">
        <v>1461</v>
      </c>
    </row>
    <row r="1311" spans="2:2" ht="13.5">
      <c r="B1311" s="16" t="s">
        <v>1462</v>
      </c>
    </row>
    <row r="1312" spans="2:2" ht="13.5">
      <c r="B1312" s="16" t="s">
        <v>1463</v>
      </c>
    </row>
    <row r="1313" spans="2:2" ht="13.5">
      <c r="B1313" s="16" t="s">
        <v>1464</v>
      </c>
    </row>
    <row r="1314" spans="2:2" ht="13.5">
      <c r="B1314" s="16" t="s">
        <v>1465</v>
      </c>
    </row>
    <row r="1315" spans="2:2" ht="13.5">
      <c r="B1315" s="16" t="s">
        <v>1466</v>
      </c>
    </row>
    <row r="1316" spans="2:2" ht="13.5">
      <c r="B1316" s="16" t="s">
        <v>1467</v>
      </c>
    </row>
    <row r="1317" spans="2:2" ht="13.5">
      <c r="B1317" s="16" t="s">
        <v>1468</v>
      </c>
    </row>
    <row r="1318" spans="2:2" ht="13.5">
      <c r="B1318" s="16" t="s">
        <v>1469</v>
      </c>
    </row>
    <row r="1319" spans="2:2" ht="13.5">
      <c r="B1319" s="16" t="s">
        <v>1470</v>
      </c>
    </row>
    <row r="1320" spans="2:2" ht="13.5">
      <c r="B1320" s="16" t="s">
        <v>1471</v>
      </c>
    </row>
    <row r="1321" spans="2:2" ht="13.5">
      <c r="B1321" s="16" t="s">
        <v>1472</v>
      </c>
    </row>
    <row r="1322" spans="2:2" ht="13.5">
      <c r="B1322" s="16" t="s">
        <v>1473</v>
      </c>
    </row>
    <row r="1323" spans="2:2" ht="13.5">
      <c r="B1323" s="16" t="s">
        <v>1474</v>
      </c>
    </row>
    <row r="1324" spans="2:2" ht="13.5">
      <c r="B1324" s="16" t="s">
        <v>1475</v>
      </c>
    </row>
    <row r="1325" spans="2:2" ht="13.5">
      <c r="B1325" s="16" t="s">
        <v>1476</v>
      </c>
    </row>
    <row r="1326" spans="2:2" ht="13.5">
      <c r="B1326" s="16" t="s">
        <v>1477</v>
      </c>
    </row>
    <row r="1327" spans="2:2" ht="13.5">
      <c r="B1327" s="16" t="s">
        <v>1478</v>
      </c>
    </row>
    <row r="1328" spans="2:2" ht="13.5">
      <c r="B1328" s="16" t="s">
        <v>1479</v>
      </c>
    </row>
    <row r="1329" spans="2:2" ht="13.5">
      <c r="B1329" s="16" t="s">
        <v>1480</v>
      </c>
    </row>
    <row r="1330" spans="2:2" ht="13.5">
      <c r="B1330" s="16" t="s">
        <v>1481</v>
      </c>
    </row>
    <row r="1331" spans="2:2" ht="13.5">
      <c r="B1331" s="16" t="s">
        <v>1482</v>
      </c>
    </row>
    <row r="1332" spans="2:2" ht="13.5">
      <c r="B1332" s="16" t="s">
        <v>1483</v>
      </c>
    </row>
    <row r="1333" spans="2:2" ht="13.5">
      <c r="B1333" s="16" t="s">
        <v>1484</v>
      </c>
    </row>
    <row r="1334" spans="2:2" ht="13.5">
      <c r="B1334" s="16" t="s">
        <v>1485</v>
      </c>
    </row>
    <row r="1335" spans="2:2" ht="13.5">
      <c r="B1335" s="16" t="s">
        <v>1486</v>
      </c>
    </row>
    <row r="1336" spans="2:2" ht="13.5">
      <c r="B1336" s="16" t="s">
        <v>1487</v>
      </c>
    </row>
    <row r="1337" spans="2:2" ht="13.5">
      <c r="B1337" s="16" t="s">
        <v>1488</v>
      </c>
    </row>
    <row r="1338" spans="2:2" ht="13.5">
      <c r="B1338" s="16" t="s">
        <v>1489</v>
      </c>
    </row>
    <row r="1339" spans="2:2" ht="13.5">
      <c r="B1339" s="16" t="s">
        <v>1490</v>
      </c>
    </row>
    <row r="1340" spans="2:2" ht="13.5">
      <c r="B1340" s="16" t="s">
        <v>1491</v>
      </c>
    </row>
    <row r="1341" spans="2:2" ht="13.5">
      <c r="B1341" s="16" t="s">
        <v>1492</v>
      </c>
    </row>
    <row r="1342" spans="2:2" ht="13.5">
      <c r="B1342" s="16" t="s">
        <v>1493</v>
      </c>
    </row>
    <row r="1343" spans="2:2" ht="13.5">
      <c r="B1343" s="16" t="s">
        <v>1494</v>
      </c>
    </row>
    <row r="1344" spans="2:2" ht="13.5">
      <c r="B1344" s="16" t="s">
        <v>1495</v>
      </c>
    </row>
    <row r="1345" spans="2:2" ht="13.5">
      <c r="B1345" s="16" t="s">
        <v>1496</v>
      </c>
    </row>
    <row r="1346" spans="2:2" ht="13.5">
      <c r="B1346" s="16" t="s">
        <v>1497</v>
      </c>
    </row>
    <row r="1347" spans="2:2" ht="13.5">
      <c r="B1347" s="16" t="s">
        <v>1498</v>
      </c>
    </row>
    <row r="1348" spans="2:2" ht="13.5">
      <c r="B1348" s="16" t="s">
        <v>1499</v>
      </c>
    </row>
    <row r="1349" spans="2:2" ht="13.5">
      <c r="B1349" s="16" t="s">
        <v>1500</v>
      </c>
    </row>
    <row r="1350" spans="2:2" ht="13.5">
      <c r="B1350" s="16" t="s">
        <v>1501</v>
      </c>
    </row>
    <row r="1351" spans="2:2" ht="13.5">
      <c r="B1351" s="16" t="s">
        <v>1502</v>
      </c>
    </row>
    <row r="1352" spans="2:2" ht="13.5">
      <c r="B1352" s="16" t="s">
        <v>1503</v>
      </c>
    </row>
    <row r="1353" spans="2:2" ht="13.5">
      <c r="B1353" s="16" t="s">
        <v>1504</v>
      </c>
    </row>
    <row r="1354" spans="2:2" ht="13.5">
      <c r="B1354" s="16" t="s">
        <v>1505</v>
      </c>
    </row>
    <row r="1355" spans="2:2" ht="13.5">
      <c r="B1355" s="16" t="s">
        <v>1506</v>
      </c>
    </row>
    <row r="1356" spans="2:2" ht="13.5">
      <c r="B1356" s="16" t="s">
        <v>1507</v>
      </c>
    </row>
    <row r="1357" spans="2:2" ht="13.5">
      <c r="B1357" s="16" t="s">
        <v>1508</v>
      </c>
    </row>
    <row r="1358" spans="2:2" ht="13.5">
      <c r="B1358" s="16" t="s">
        <v>1509</v>
      </c>
    </row>
    <row r="1359" spans="2:2" ht="13.5">
      <c r="B1359" s="16" t="s">
        <v>1510</v>
      </c>
    </row>
    <row r="1360" spans="2:2" ht="13.5">
      <c r="B1360" s="16" t="s">
        <v>1511</v>
      </c>
    </row>
    <row r="1361" spans="2:2" ht="13.5">
      <c r="B1361" s="16" t="s">
        <v>1512</v>
      </c>
    </row>
    <row r="1362" spans="2:2" ht="13.5">
      <c r="B1362" s="16" t="s">
        <v>1513</v>
      </c>
    </row>
    <row r="1363" spans="2:2" ht="13.5">
      <c r="B1363" s="16" t="s">
        <v>1514</v>
      </c>
    </row>
    <row r="1364" spans="2:2" ht="13.5">
      <c r="B1364" s="16" t="s">
        <v>1515</v>
      </c>
    </row>
    <row r="1365" spans="2:2" ht="13.5">
      <c r="B1365" s="16" t="s">
        <v>1516</v>
      </c>
    </row>
    <row r="1366" spans="2:2" ht="13.5">
      <c r="B1366" s="16" t="s">
        <v>1517</v>
      </c>
    </row>
    <row r="1367" spans="2:2" ht="13.5">
      <c r="B1367" s="16" t="s">
        <v>1518</v>
      </c>
    </row>
    <row r="1368" spans="2:2" ht="13.5">
      <c r="B1368" s="16" t="s">
        <v>1519</v>
      </c>
    </row>
    <row r="1369" spans="2:2" ht="13.5">
      <c r="B1369" s="16" t="s">
        <v>1520</v>
      </c>
    </row>
    <row r="1370" spans="2:2" ht="13.5">
      <c r="B1370" s="16" t="s">
        <v>1521</v>
      </c>
    </row>
    <row r="1371" spans="2:2" ht="13.5">
      <c r="B1371" s="16" t="s">
        <v>1522</v>
      </c>
    </row>
    <row r="1372" spans="2:2" ht="13.5">
      <c r="B1372" s="16" t="s">
        <v>1523</v>
      </c>
    </row>
    <row r="1373" spans="2:2" ht="13.5">
      <c r="B1373" s="16" t="s">
        <v>1524</v>
      </c>
    </row>
    <row r="1374" spans="2:2" ht="13.5">
      <c r="B1374" s="16" t="s">
        <v>1525</v>
      </c>
    </row>
    <row r="1375" spans="2:2" ht="13.5">
      <c r="B1375" s="16" t="s">
        <v>1526</v>
      </c>
    </row>
    <row r="1376" spans="2:2" ht="13.5">
      <c r="B1376" s="16" t="s">
        <v>1527</v>
      </c>
    </row>
    <row r="1377" spans="2:2" ht="13.5">
      <c r="B1377" s="16" t="s">
        <v>1528</v>
      </c>
    </row>
    <row r="1378" spans="2:2" ht="13.5">
      <c r="B1378" s="16" t="s">
        <v>1529</v>
      </c>
    </row>
    <row r="1379" spans="2:2" ht="13.5">
      <c r="B1379" s="16" t="s">
        <v>1530</v>
      </c>
    </row>
    <row r="1380" spans="2:2" ht="13.5">
      <c r="B1380" s="16" t="s">
        <v>1531</v>
      </c>
    </row>
    <row r="1381" spans="2:2" ht="13.5">
      <c r="B1381" s="16" t="s">
        <v>1532</v>
      </c>
    </row>
    <row r="1382" spans="2:2" ht="13.5">
      <c r="B1382" s="16" t="s">
        <v>1533</v>
      </c>
    </row>
    <row r="1383" spans="2:2" ht="13.5">
      <c r="B1383" s="16" t="s">
        <v>1534</v>
      </c>
    </row>
    <row r="1384" spans="2:2" ht="13.5">
      <c r="B1384" s="16" t="s">
        <v>1535</v>
      </c>
    </row>
    <row r="1385" spans="2:2" ht="13.5">
      <c r="B1385" s="16" t="s">
        <v>1536</v>
      </c>
    </row>
    <row r="1386" spans="2:2" ht="13.5">
      <c r="B1386" s="16" t="s">
        <v>1537</v>
      </c>
    </row>
    <row r="1387" spans="2:2" ht="13.5">
      <c r="B1387" s="16" t="s">
        <v>1538</v>
      </c>
    </row>
    <row r="1388" spans="2:2" ht="13.5">
      <c r="B1388" s="16" t="s">
        <v>1539</v>
      </c>
    </row>
    <row r="1389" spans="2:2" ht="13.5">
      <c r="B1389" s="16" t="s">
        <v>196</v>
      </c>
    </row>
    <row r="1390" spans="2:2" ht="13.5">
      <c r="B1390" s="16" t="s">
        <v>1540</v>
      </c>
    </row>
    <row r="1391" spans="2:2" ht="13.5">
      <c r="B1391" s="16" t="s">
        <v>1541</v>
      </c>
    </row>
    <row r="1392" spans="2:2" ht="13.5">
      <c r="B1392" s="16" t="s">
        <v>1542</v>
      </c>
    </row>
    <row r="1393" spans="2:2" ht="13.5">
      <c r="B1393" s="16" t="s">
        <v>1543</v>
      </c>
    </row>
    <row r="1394" spans="2:2" ht="13.5">
      <c r="B1394" s="16" t="s">
        <v>1544</v>
      </c>
    </row>
    <row r="1395" spans="2:2" ht="13.5">
      <c r="B1395" s="16" t="s">
        <v>1545</v>
      </c>
    </row>
    <row r="1396" spans="2:2" ht="13.5">
      <c r="B1396" s="16" t="s">
        <v>1546</v>
      </c>
    </row>
    <row r="1397" spans="2:2" ht="13.5">
      <c r="B1397" s="16" t="s">
        <v>1547</v>
      </c>
    </row>
    <row r="1398" spans="2:2" ht="13.5">
      <c r="B1398" s="16" t="s">
        <v>1548</v>
      </c>
    </row>
    <row r="1399" spans="2:2" ht="13.5">
      <c r="B1399" s="16" t="s">
        <v>1549</v>
      </c>
    </row>
    <row r="1400" spans="2:2" ht="13.5">
      <c r="B1400" s="16" t="s">
        <v>1550</v>
      </c>
    </row>
    <row r="1401" spans="2:2" ht="13.5">
      <c r="B1401" s="16" t="s">
        <v>1551</v>
      </c>
    </row>
    <row r="1402" spans="2:2" ht="13.5">
      <c r="B1402" s="16" t="s">
        <v>1552</v>
      </c>
    </row>
    <row r="1403" spans="2:2" ht="13.5">
      <c r="B1403" s="16" t="s">
        <v>1553</v>
      </c>
    </row>
    <row r="1404" spans="2:2" ht="13.5">
      <c r="B1404" s="16" t="s">
        <v>1554</v>
      </c>
    </row>
    <row r="1405" spans="2:2" ht="13.5">
      <c r="B1405" s="16" t="s">
        <v>1555</v>
      </c>
    </row>
    <row r="1406" spans="2:2" ht="13.5">
      <c r="B1406" s="16" t="s">
        <v>1556</v>
      </c>
    </row>
    <row r="1407" spans="2:2" ht="13.5">
      <c r="B1407" s="16" t="s">
        <v>1557</v>
      </c>
    </row>
    <row r="1408" spans="2:2" ht="13.5">
      <c r="B1408" s="16" t="s">
        <v>1558</v>
      </c>
    </row>
    <row r="1409" spans="2:2" ht="13.5">
      <c r="B1409" s="16" t="s">
        <v>1559</v>
      </c>
    </row>
    <row r="1410" spans="2:2" ht="13.5">
      <c r="B1410" s="16" t="s">
        <v>1560</v>
      </c>
    </row>
    <row r="1411" spans="2:2" ht="13.5">
      <c r="B1411" s="16" t="s">
        <v>1561</v>
      </c>
    </row>
    <row r="1412" spans="2:2" ht="13.5">
      <c r="B1412" s="16" t="s">
        <v>1562</v>
      </c>
    </row>
    <row r="1413" spans="2:2" ht="13.5">
      <c r="B1413" s="16" t="s">
        <v>1563</v>
      </c>
    </row>
    <row r="1414" spans="2:2" ht="13.5">
      <c r="B1414" s="16" t="s">
        <v>1564</v>
      </c>
    </row>
    <row r="1415" spans="2:2" ht="13.5">
      <c r="B1415" s="16" t="s">
        <v>1565</v>
      </c>
    </row>
    <row r="1416" spans="2:2" ht="13.5">
      <c r="B1416" s="16" t="s">
        <v>1566</v>
      </c>
    </row>
    <row r="1417" spans="2:2" ht="13.5">
      <c r="B1417" s="16" t="s">
        <v>1567</v>
      </c>
    </row>
    <row r="1418" spans="2:2" ht="13.5">
      <c r="B1418" s="16" t="s">
        <v>1568</v>
      </c>
    </row>
    <row r="1419" spans="2:2" ht="13.5">
      <c r="B1419" s="16" t="s">
        <v>1569</v>
      </c>
    </row>
    <row r="1420" spans="2:2" ht="13.5">
      <c r="B1420" s="16" t="s">
        <v>1570</v>
      </c>
    </row>
    <row r="1421" spans="2:2" ht="13.5">
      <c r="B1421" s="16" t="s">
        <v>1571</v>
      </c>
    </row>
    <row r="1422" spans="2:2" ht="13.5">
      <c r="B1422" s="16" t="s">
        <v>1572</v>
      </c>
    </row>
    <row r="1423" spans="2:2" ht="13.5">
      <c r="B1423" s="16" t="s">
        <v>1573</v>
      </c>
    </row>
    <row r="1424" spans="2:2" ht="13.5">
      <c r="B1424" s="16" t="s">
        <v>1574</v>
      </c>
    </row>
    <row r="1425" spans="2:2" ht="13.5">
      <c r="B1425" s="16" t="s">
        <v>1575</v>
      </c>
    </row>
    <row r="1426" spans="2:2" ht="13.5">
      <c r="B1426" s="16" t="s">
        <v>1576</v>
      </c>
    </row>
    <row r="1427" spans="2:2" ht="13.5">
      <c r="B1427" s="16" t="s">
        <v>1577</v>
      </c>
    </row>
    <row r="1428" spans="2:2" ht="13.5">
      <c r="B1428" s="16" t="s">
        <v>1578</v>
      </c>
    </row>
    <row r="1429" spans="2:2" ht="13.5">
      <c r="B1429" s="16" t="s">
        <v>1579</v>
      </c>
    </row>
    <row r="1430" spans="2:2" ht="13.5">
      <c r="B1430" s="16" t="s">
        <v>1580</v>
      </c>
    </row>
    <row r="1431" spans="2:2" ht="13.5">
      <c r="B1431" s="16" t="s">
        <v>1581</v>
      </c>
    </row>
    <row r="1432" spans="2:2" ht="13.5">
      <c r="B1432" s="16" t="s">
        <v>1582</v>
      </c>
    </row>
    <row r="1433" spans="2:2" ht="13.5">
      <c r="B1433" s="16" t="s">
        <v>1583</v>
      </c>
    </row>
    <row r="1434" spans="2:2" ht="13.5">
      <c r="B1434" s="16" t="s">
        <v>1584</v>
      </c>
    </row>
    <row r="1435" spans="2:2" ht="13.5">
      <c r="B1435" s="16" t="s">
        <v>1585</v>
      </c>
    </row>
    <row r="1436" spans="2:2" ht="13.5">
      <c r="B1436" s="16" t="s">
        <v>1586</v>
      </c>
    </row>
    <row r="1437" spans="2:2" ht="13.5">
      <c r="B1437" s="16" t="s">
        <v>1587</v>
      </c>
    </row>
    <row r="1438" spans="2:2" ht="13.5">
      <c r="B1438" s="16" t="s">
        <v>1588</v>
      </c>
    </row>
    <row r="1439" spans="2:2" ht="13.5">
      <c r="B1439" s="16" t="s">
        <v>1589</v>
      </c>
    </row>
    <row r="1440" spans="2:2" ht="13.5">
      <c r="B1440" s="16" t="s">
        <v>1590</v>
      </c>
    </row>
    <row r="1441" spans="2:2" ht="13.5">
      <c r="B1441" s="16" t="s">
        <v>1591</v>
      </c>
    </row>
    <row r="1442" spans="2:2" ht="13.5">
      <c r="B1442" s="16" t="s">
        <v>1592</v>
      </c>
    </row>
    <row r="1443" spans="2:2" ht="13.5">
      <c r="B1443" s="16" t="s">
        <v>1593</v>
      </c>
    </row>
    <row r="1444" spans="2:2" ht="13.5">
      <c r="B1444" s="16" t="s">
        <v>1594</v>
      </c>
    </row>
    <row r="1445" spans="2:2" ht="13.5">
      <c r="B1445" s="16" t="s">
        <v>1595</v>
      </c>
    </row>
    <row r="1446" spans="2:2" ht="13.5">
      <c r="B1446" s="16" t="s">
        <v>1596</v>
      </c>
    </row>
    <row r="1447" spans="2:2" ht="13.5">
      <c r="B1447" s="16" t="s">
        <v>1597</v>
      </c>
    </row>
    <row r="1448" spans="2:2" ht="13.5">
      <c r="B1448" s="16" t="s">
        <v>1598</v>
      </c>
    </row>
    <row r="1449" spans="2:2" ht="13.5">
      <c r="B1449" s="16" t="s">
        <v>1599</v>
      </c>
    </row>
    <row r="1450" spans="2:2" ht="13.5">
      <c r="B1450" s="16" t="s">
        <v>1600</v>
      </c>
    </row>
    <row r="1451" spans="2:2" ht="13.5">
      <c r="B1451" s="16" t="s">
        <v>1601</v>
      </c>
    </row>
    <row r="1452" spans="2:2" ht="13.5">
      <c r="B1452" s="16" t="s">
        <v>1602</v>
      </c>
    </row>
    <row r="1453" spans="2:2" ht="13.5">
      <c r="B1453" s="16" t="s">
        <v>1603</v>
      </c>
    </row>
    <row r="1454" spans="2:2" ht="13.5">
      <c r="B1454" s="16" t="s">
        <v>1604</v>
      </c>
    </row>
    <row r="1455" spans="2:2" ht="13.5">
      <c r="B1455" s="16" t="s">
        <v>1605</v>
      </c>
    </row>
    <row r="1456" spans="2:2" ht="13.5">
      <c r="B1456" s="16" t="s">
        <v>1606</v>
      </c>
    </row>
    <row r="1457" spans="2:2" ht="13.5">
      <c r="B1457" s="16" t="s">
        <v>1607</v>
      </c>
    </row>
    <row r="1458" spans="2:2" ht="13.5">
      <c r="B1458" s="16" t="s">
        <v>1608</v>
      </c>
    </row>
    <row r="1459" spans="2:2" ht="13.5">
      <c r="B1459" s="16" t="s">
        <v>1609</v>
      </c>
    </row>
    <row r="1460" spans="2:2" ht="13.5">
      <c r="B1460" s="16" t="s">
        <v>1610</v>
      </c>
    </row>
    <row r="1461" spans="2:2" ht="13.5">
      <c r="B1461" s="16" t="s">
        <v>1611</v>
      </c>
    </row>
    <row r="1462" spans="2:2" ht="13.5">
      <c r="B1462" s="16" t="s">
        <v>1612</v>
      </c>
    </row>
    <row r="1463" spans="2:2" ht="13.5">
      <c r="B1463" s="16" t="s">
        <v>1613</v>
      </c>
    </row>
    <row r="1464" spans="2:2" ht="13.5">
      <c r="B1464" s="16" t="s">
        <v>1614</v>
      </c>
    </row>
    <row r="1465" spans="2:2" ht="13.5">
      <c r="B1465" s="16" t="s">
        <v>1615</v>
      </c>
    </row>
    <row r="1466" spans="2:2" ht="13.5">
      <c r="B1466" s="16" t="s">
        <v>1616</v>
      </c>
    </row>
    <row r="1467" spans="2:2" ht="13.5">
      <c r="B1467" s="16" t="s">
        <v>1617</v>
      </c>
    </row>
    <row r="1468" spans="2:2" ht="13.5">
      <c r="B1468" s="16" t="s">
        <v>1618</v>
      </c>
    </row>
    <row r="1469" spans="2:2" ht="13.5">
      <c r="B1469" s="16" t="s">
        <v>1619</v>
      </c>
    </row>
    <row r="1470" spans="2:2" ht="13.5">
      <c r="B1470" s="16" t="s">
        <v>1620</v>
      </c>
    </row>
    <row r="1471" spans="2:2" ht="13.5">
      <c r="B1471" s="16" t="s">
        <v>1621</v>
      </c>
    </row>
    <row r="1472" spans="2:2" ht="13.5">
      <c r="B1472" s="16" t="s">
        <v>1622</v>
      </c>
    </row>
    <row r="1473" spans="2:2" ht="13.5">
      <c r="B1473" s="16" t="s">
        <v>1623</v>
      </c>
    </row>
    <row r="1474" spans="2:2" ht="13.5">
      <c r="B1474" s="16" t="s">
        <v>1624</v>
      </c>
    </row>
    <row r="1475" spans="2:2" ht="13.5">
      <c r="B1475" s="16" t="s">
        <v>1625</v>
      </c>
    </row>
    <row r="1476" spans="2:2" ht="13.5">
      <c r="B1476" s="16" t="s">
        <v>1626</v>
      </c>
    </row>
    <row r="1477" spans="2:2" ht="13.5">
      <c r="B1477" s="16" t="s">
        <v>1627</v>
      </c>
    </row>
    <row r="1478" spans="2:2" ht="13.5">
      <c r="B1478" s="16" t="s">
        <v>1628</v>
      </c>
    </row>
    <row r="1479" spans="2:2" ht="13.5">
      <c r="B1479" s="16" t="s">
        <v>1629</v>
      </c>
    </row>
    <row r="1480" spans="2:2" ht="13.5">
      <c r="B1480" s="16" t="s">
        <v>1630</v>
      </c>
    </row>
    <row r="1481" spans="2:2" ht="13.5">
      <c r="B1481" s="16" t="s">
        <v>1631</v>
      </c>
    </row>
    <row r="1482" spans="2:2" ht="13.5">
      <c r="B1482" s="16" t="s">
        <v>1632</v>
      </c>
    </row>
    <row r="1483" spans="2:2" ht="13.5">
      <c r="B1483" s="16" t="s">
        <v>1633</v>
      </c>
    </row>
    <row r="1484" spans="2:2" ht="13.5">
      <c r="B1484" s="16" t="s">
        <v>1634</v>
      </c>
    </row>
    <row r="1485" spans="2:2" ht="13.5">
      <c r="B1485" s="16" t="s">
        <v>1635</v>
      </c>
    </row>
    <row r="1486" spans="2:2" ht="13.5">
      <c r="B1486" s="16" t="s">
        <v>1636</v>
      </c>
    </row>
    <row r="1487" spans="2:2" ht="13.5">
      <c r="B1487" s="16" t="s">
        <v>1637</v>
      </c>
    </row>
    <row r="1488" spans="2:2" ht="13.5">
      <c r="B1488" s="16" t="s">
        <v>1638</v>
      </c>
    </row>
    <row r="1489" spans="2:2" ht="13.5">
      <c r="B1489" s="16" t="s">
        <v>1639</v>
      </c>
    </row>
    <row r="1490" spans="2:2" ht="13.5">
      <c r="B1490" s="16" t="s">
        <v>1640</v>
      </c>
    </row>
    <row r="1491" spans="2:2" ht="13.5">
      <c r="B1491" s="16" t="s">
        <v>1641</v>
      </c>
    </row>
    <row r="1492" spans="2:2" ht="13.5">
      <c r="B1492" s="16" t="s">
        <v>1642</v>
      </c>
    </row>
    <row r="1493" spans="2:2" ht="13.5">
      <c r="B1493" s="16" t="s">
        <v>1643</v>
      </c>
    </row>
    <row r="1494" spans="2:2" ht="13.5">
      <c r="B1494" s="16" t="s">
        <v>1644</v>
      </c>
    </row>
    <row r="1495" spans="2:2" ht="13.5">
      <c r="B1495" s="16" t="s">
        <v>1645</v>
      </c>
    </row>
    <row r="1496" spans="2:2" ht="13.5">
      <c r="B1496" s="16" t="s">
        <v>1646</v>
      </c>
    </row>
    <row r="1497" spans="2:2" ht="13.5">
      <c r="B1497" s="16" t="s">
        <v>1647</v>
      </c>
    </row>
    <row r="1498" spans="2:2" ht="13.5">
      <c r="B1498" s="16" t="s">
        <v>1648</v>
      </c>
    </row>
    <row r="1499" spans="2:2" ht="13.5">
      <c r="B1499" s="16" t="s">
        <v>1649</v>
      </c>
    </row>
    <row r="1500" spans="2:2" ht="13.5">
      <c r="B1500" s="16" t="s">
        <v>1650</v>
      </c>
    </row>
    <row r="1501" spans="2:2" ht="13.5">
      <c r="B1501" s="16" t="s">
        <v>1651</v>
      </c>
    </row>
    <row r="1502" spans="2:2" ht="13.5">
      <c r="B1502" s="16" t="s">
        <v>1652</v>
      </c>
    </row>
    <row r="1503" spans="2:2" ht="13.5">
      <c r="B1503" s="16" t="s">
        <v>1653</v>
      </c>
    </row>
    <row r="1504" spans="2:2" ht="13.5">
      <c r="B1504" s="16" t="s">
        <v>1654</v>
      </c>
    </row>
    <row r="1505" spans="2:2" ht="13.5">
      <c r="B1505" s="16" t="s">
        <v>1655</v>
      </c>
    </row>
    <row r="1506" spans="2:2" ht="13.5">
      <c r="B1506" s="16" t="s">
        <v>1656</v>
      </c>
    </row>
    <row r="1507" spans="2:2" ht="13.5">
      <c r="B1507" s="16" t="s">
        <v>1657</v>
      </c>
    </row>
    <row r="1508" spans="2:2" ht="13.5">
      <c r="B1508" s="16" t="s">
        <v>1658</v>
      </c>
    </row>
    <row r="1509" spans="2:2" ht="13.5">
      <c r="B1509" s="16" t="s">
        <v>1659</v>
      </c>
    </row>
    <row r="1510" spans="2:2" ht="13.5">
      <c r="B1510" s="16" t="s">
        <v>1660</v>
      </c>
    </row>
    <row r="1511" spans="2:2" ht="13.5">
      <c r="B1511" s="16" t="s">
        <v>1661</v>
      </c>
    </row>
    <row r="1512" spans="2:2" ht="13.5">
      <c r="B1512" s="16" t="s">
        <v>1662</v>
      </c>
    </row>
    <row r="1513" spans="2:2" ht="13.5">
      <c r="B1513" s="16" t="s">
        <v>1663</v>
      </c>
    </row>
    <row r="1514" spans="2:2" ht="13.5">
      <c r="B1514" s="16" t="s">
        <v>1664</v>
      </c>
    </row>
    <row r="1515" spans="2:2" ht="13.5">
      <c r="B1515" s="16" t="s">
        <v>1665</v>
      </c>
    </row>
    <row r="1516" spans="2:2" ht="13.5">
      <c r="B1516" s="16" t="s">
        <v>1666</v>
      </c>
    </row>
    <row r="1517" spans="2:2" ht="13.5">
      <c r="B1517" s="16" t="s">
        <v>1667</v>
      </c>
    </row>
    <row r="1518" spans="2:2" ht="13.5">
      <c r="B1518" s="16" t="s">
        <v>1668</v>
      </c>
    </row>
    <row r="1519" spans="2:2" ht="13.5">
      <c r="B1519" s="16" t="s">
        <v>1669</v>
      </c>
    </row>
    <row r="1520" spans="2:2" ht="13.5">
      <c r="B1520" s="16" t="s">
        <v>1670</v>
      </c>
    </row>
    <row r="1521" spans="2:2" ht="13.5">
      <c r="B1521" s="16" t="s">
        <v>1671</v>
      </c>
    </row>
    <row r="1522" spans="2:2" ht="13.5">
      <c r="B1522" s="16" t="s">
        <v>1672</v>
      </c>
    </row>
    <row r="1523" spans="2:2" ht="13.5">
      <c r="B1523" s="16" t="s">
        <v>1673</v>
      </c>
    </row>
    <row r="1524" spans="2:2" ht="13.5">
      <c r="B1524" s="16" t="s">
        <v>1674</v>
      </c>
    </row>
    <row r="1525" spans="2:2" ht="13.5">
      <c r="B1525" s="16" t="s">
        <v>1675</v>
      </c>
    </row>
    <row r="1526" spans="2:2" ht="13.5">
      <c r="B1526" s="16" t="s">
        <v>1676</v>
      </c>
    </row>
    <row r="1527" spans="2:2" ht="13.5">
      <c r="B1527" s="16" t="s">
        <v>1677</v>
      </c>
    </row>
    <row r="1528" spans="2:2" ht="13.5">
      <c r="B1528" s="16" t="s">
        <v>1678</v>
      </c>
    </row>
    <row r="1529" spans="2:2" ht="13.5">
      <c r="B1529" s="16" t="s">
        <v>1679</v>
      </c>
    </row>
    <row r="1530" spans="2:2" ht="13.5">
      <c r="B1530" s="16" t="s">
        <v>1680</v>
      </c>
    </row>
    <row r="1531" spans="2:2" ht="13.5">
      <c r="B1531" s="16" t="s">
        <v>1681</v>
      </c>
    </row>
    <row r="1532" spans="2:2" ht="13.5">
      <c r="B1532" s="16" t="s">
        <v>1682</v>
      </c>
    </row>
    <row r="1533" spans="2:2" ht="13.5">
      <c r="B1533" s="16" t="s">
        <v>1683</v>
      </c>
    </row>
    <row r="1534" spans="2:2" ht="13.5">
      <c r="B1534" s="16" t="s">
        <v>1684</v>
      </c>
    </row>
    <row r="1535" spans="2:2" ht="13.5">
      <c r="B1535" s="16" t="s">
        <v>1685</v>
      </c>
    </row>
    <row r="1536" spans="2:2" ht="13.5">
      <c r="B1536" s="16" t="s">
        <v>1686</v>
      </c>
    </row>
    <row r="1537" spans="2:2" ht="13.5">
      <c r="B1537" s="16" t="s">
        <v>1687</v>
      </c>
    </row>
    <row r="1538" spans="2:2" ht="13.5">
      <c r="B1538" s="16" t="s">
        <v>1688</v>
      </c>
    </row>
    <row r="1539" spans="2:2" ht="13.5">
      <c r="B1539" s="16" t="s">
        <v>1689</v>
      </c>
    </row>
    <row r="1540" spans="2:2" ht="13.5">
      <c r="B1540" s="16" t="s">
        <v>1690</v>
      </c>
    </row>
    <row r="1541" spans="2:2" ht="13.5">
      <c r="B1541" s="16" t="s">
        <v>1691</v>
      </c>
    </row>
    <row r="1542" spans="2:2" ht="13.5">
      <c r="B1542" s="16" t="s">
        <v>1692</v>
      </c>
    </row>
    <row r="1543" spans="2:2" ht="13.5">
      <c r="B1543" s="16" t="s">
        <v>1693</v>
      </c>
    </row>
    <row r="1544" spans="2:2" ht="13.5">
      <c r="B1544" s="16" t="s">
        <v>1694</v>
      </c>
    </row>
    <row r="1545" spans="2:2" ht="13.5">
      <c r="B1545" s="16" t="s">
        <v>1695</v>
      </c>
    </row>
    <row r="1546" spans="2:2" ht="13.5">
      <c r="B1546" s="16" t="s">
        <v>1696</v>
      </c>
    </row>
    <row r="1547" spans="2:2" ht="13.5">
      <c r="B1547" s="16" t="s">
        <v>1697</v>
      </c>
    </row>
    <row r="1548" spans="2:2" ht="13.5">
      <c r="B1548" s="16" t="s">
        <v>1698</v>
      </c>
    </row>
    <row r="1549" spans="2:2" ht="13.5">
      <c r="B1549" s="16" t="s">
        <v>1699</v>
      </c>
    </row>
    <row r="1550" spans="2:2" ht="13.5">
      <c r="B1550" s="16" t="s">
        <v>1700</v>
      </c>
    </row>
    <row r="1551" spans="2:2" ht="13.5">
      <c r="B1551" s="16" t="s">
        <v>1701</v>
      </c>
    </row>
    <row r="1552" spans="2:2" ht="13.5">
      <c r="B1552" s="16" t="s">
        <v>1702</v>
      </c>
    </row>
    <row r="1553" spans="2:2" ht="13.5">
      <c r="B1553" s="16" t="s">
        <v>1703</v>
      </c>
    </row>
    <row r="1554" spans="2:2" ht="13.5">
      <c r="B1554" s="16" t="s">
        <v>1704</v>
      </c>
    </row>
    <row r="1555" spans="2:2" ht="13.5">
      <c r="B1555" s="16" t="s">
        <v>1705</v>
      </c>
    </row>
    <row r="1556" spans="2:2" ht="13.5">
      <c r="B1556" s="16" t="s">
        <v>1706</v>
      </c>
    </row>
    <row r="1557" spans="2:2" ht="13.5">
      <c r="B1557" s="16" t="s">
        <v>1707</v>
      </c>
    </row>
    <row r="1558" spans="2:2" ht="13.5">
      <c r="B1558" s="16" t="s">
        <v>1708</v>
      </c>
    </row>
    <row r="1559" spans="2:2" ht="13.5">
      <c r="B1559" s="16" t="s">
        <v>1709</v>
      </c>
    </row>
    <row r="1560" spans="2:2" ht="13.5">
      <c r="B1560" s="16" t="s">
        <v>1710</v>
      </c>
    </row>
    <row r="1561" spans="2:2" ht="13.5">
      <c r="B1561" s="16" t="s">
        <v>1711</v>
      </c>
    </row>
    <row r="1562" spans="2:2" ht="13.5">
      <c r="B1562" s="16" t="s">
        <v>1712</v>
      </c>
    </row>
    <row r="1563" spans="2:2" ht="13.5">
      <c r="B1563" s="16" t="s">
        <v>1713</v>
      </c>
    </row>
    <row r="1564" spans="2:2" ht="13.5">
      <c r="B1564" s="16" t="s">
        <v>1714</v>
      </c>
    </row>
    <row r="1565" spans="2:2" ht="13.5">
      <c r="B1565" s="16" t="s">
        <v>1715</v>
      </c>
    </row>
    <row r="1566" spans="2:2" ht="13.5">
      <c r="B1566" s="16" t="s">
        <v>1716</v>
      </c>
    </row>
    <row r="1567" spans="2:2" ht="13.5">
      <c r="B1567" s="16" t="s">
        <v>1717</v>
      </c>
    </row>
    <row r="1568" spans="2:2" ht="13.5">
      <c r="B1568" s="16" t="s">
        <v>1718</v>
      </c>
    </row>
    <row r="1569" spans="2:2" ht="13.5">
      <c r="B1569" s="16" t="s">
        <v>1719</v>
      </c>
    </row>
    <row r="1570" spans="2:2" ht="13.5">
      <c r="B1570" s="16" t="s">
        <v>1720</v>
      </c>
    </row>
    <row r="1571" spans="2:2" ht="13.5">
      <c r="B1571" s="16" t="s">
        <v>1721</v>
      </c>
    </row>
    <row r="1572" spans="2:2" ht="13.5">
      <c r="B1572" s="16" t="s">
        <v>1722</v>
      </c>
    </row>
    <row r="1573" spans="2:2" ht="13.5">
      <c r="B1573" s="16" t="s">
        <v>1723</v>
      </c>
    </row>
    <row r="1574" spans="2:2" ht="13.5">
      <c r="B1574" s="16" t="s">
        <v>1724</v>
      </c>
    </row>
    <row r="1575" spans="2:2" ht="13.5">
      <c r="B1575" s="16" t="s">
        <v>1725</v>
      </c>
    </row>
    <row r="1576" spans="2:2" ht="13.5">
      <c r="B1576" s="16" t="s">
        <v>1726</v>
      </c>
    </row>
    <row r="1577" spans="2:2" ht="13.5">
      <c r="B1577" s="16" t="s">
        <v>1727</v>
      </c>
    </row>
    <row r="1578" spans="2:2" ht="13.5">
      <c r="B1578" s="16" t="s">
        <v>1728</v>
      </c>
    </row>
    <row r="1579" spans="2:2" ht="13.5">
      <c r="B1579" s="16" t="s">
        <v>1729</v>
      </c>
    </row>
    <row r="1580" spans="2:2" ht="13.5">
      <c r="B1580" s="16" t="s">
        <v>197</v>
      </c>
    </row>
    <row r="1581" spans="2:2" ht="13.5">
      <c r="B1581" s="16" t="s">
        <v>1730</v>
      </c>
    </row>
    <row r="1582" spans="2:2" ht="13.5">
      <c r="B1582" s="16" t="s">
        <v>1731</v>
      </c>
    </row>
    <row r="1583" spans="2:2" ht="13.5">
      <c r="B1583" s="16" t="s">
        <v>1732</v>
      </c>
    </row>
    <row r="1584" spans="2:2" ht="13.5">
      <c r="B1584" s="16" t="s">
        <v>1733</v>
      </c>
    </row>
    <row r="1585" spans="2:2" ht="13.5">
      <c r="B1585" s="16" t="s">
        <v>1734</v>
      </c>
    </row>
    <row r="1586" spans="2:2" ht="13.5">
      <c r="B1586" s="16" t="s">
        <v>1735</v>
      </c>
    </row>
    <row r="1587" spans="2:2" ht="13.5">
      <c r="B1587" s="16" t="s">
        <v>1736</v>
      </c>
    </row>
    <row r="1588" spans="2:2" ht="13.5">
      <c r="B1588" s="16" t="s">
        <v>1737</v>
      </c>
    </row>
    <row r="1589" spans="2:2" ht="13.5">
      <c r="B1589" s="16" t="s">
        <v>1738</v>
      </c>
    </row>
    <row r="1590" spans="2:2" ht="13.5">
      <c r="B1590" s="16" t="s">
        <v>1739</v>
      </c>
    </row>
    <row r="1591" spans="2:2" ht="13.5">
      <c r="B1591" s="16" t="s">
        <v>1740</v>
      </c>
    </row>
    <row r="1592" spans="2:2" ht="13.5">
      <c r="B1592" s="16" t="s">
        <v>1741</v>
      </c>
    </row>
    <row r="1593" spans="2:2" ht="13.5">
      <c r="B1593" s="16" t="s">
        <v>1742</v>
      </c>
    </row>
    <row r="1594" spans="2:2" ht="13.5">
      <c r="B1594" s="16" t="s">
        <v>1743</v>
      </c>
    </row>
    <row r="1595" spans="2:2" ht="13.5">
      <c r="B1595" s="16" t="s">
        <v>1744</v>
      </c>
    </row>
    <row r="1596" spans="2:2" ht="13.5">
      <c r="B1596" s="16" t="s">
        <v>1745</v>
      </c>
    </row>
    <row r="1597" spans="2:2" ht="13.5">
      <c r="B1597" s="16" t="s">
        <v>1746</v>
      </c>
    </row>
    <row r="1598" spans="2:2" ht="13.5">
      <c r="B1598" s="16" t="s">
        <v>1747</v>
      </c>
    </row>
    <row r="1599" spans="2:2" ht="13.5">
      <c r="B1599" s="16" t="s">
        <v>1748</v>
      </c>
    </row>
    <row r="1600" spans="2:2" ht="13.5">
      <c r="B1600" s="16" t="s">
        <v>1749</v>
      </c>
    </row>
    <row r="1601" spans="2:2" ht="13.5">
      <c r="B1601" s="16" t="s">
        <v>1750</v>
      </c>
    </row>
    <row r="1602" spans="2:2" ht="13.5">
      <c r="B1602" s="16" t="s">
        <v>1751</v>
      </c>
    </row>
    <row r="1603" spans="2:2" ht="13.5">
      <c r="B1603" s="16" t="s">
        <v>1752</v>
      </c>
    </row>
    <row r="1604" spans="2:2" ht="13.5">
      <c r="B1604" s="16" t="s">
        <v>1753</v>
      </c>
    </row>
    <row r="1605" spans="2:2" ht="13.5">
      <c r="B1605" s="16" t="s">
        <v>1754</v>
      </c>
    </row>
    <row r="1606" spans="2:2" ht="13.5">
      <c r="B1606" s="16" t="s">
        <v>1755</v>
      </c>
    </row>
    <row r="1607" spans="2:2" ht="13.5">
      <c r="B1607" s="16" t="s">
        <v>1756</v>
      </c>
    </row>
    <row r="1608" spans="2:2" ht="13.5">
      <c r="B1608" s="16" t="s">
        <v>1757</v>
      </c>
    </row>
    <row r="1609" spans="2:2" ht="13.5">
      <c r="B1609" s="16" t="s">
        <v>1758</v>
      </c>
    </row>
    <row r="1610" spans="2:2" ht="13.5">
      <c r="B1610" s="16" t="s">
        <v>1759</v>
      </c>
    </row>
    <row r="1611" spans="2:2" ht="13.5">
      <c r="B1611" s="16" t="s">
        <v>1760</v>
      </c>
    </row>
    <row r="1612" spans="2:2" ht="13.5">
      <c r="B1612" s="16" t="s">
        <v>1761</v>
      </c>
    </row>
    <row r="1613" spans="2:2" ht="13.5">
      <c r="B1613" s="16" t="s">
        <v>1762</v>
      </c>
    </row>
    <row r="1614" spans="2:2" ht="13.5">
      <c r="B1614" s="16" t="s">
        <v>1763</v>
      </c>
    </row>
    <row r="1615" spans="2:2" ht="13.5">
      <c r="B1615" s="16" t="s">
        <v>1764</v>
      </c>
    </row>
    <row r="1616" spans="2:2" ht="13.5">
      <c r="B1616" s="16" t="s">
        <v>1765</v>
      </c>
    </row>
    <row r="1617" spans="2:2" ht="13.5">
      <c r="B1617" s="16" t="s">
        <v>1766</v>
      </c>
    </row>
    <row r="1618" spans="2:2" ht="13.5">
      <c r="B1618" s="16" t="s">
        <v>1767</v>
      </c>
    </row>
    <row r="1619" spans="2:2" ht="13.5">
      <c r="B1619" s="16" t="s">
        <v>1768</v>
      </c>
    </row>
    <row r="1620" spans="2:2" ht="13.5">
      <c r="B1620" s="16" t="s">
        <v>1769</v>
      </c>
    </row>
    <row r="1621" spans="2:2" ht="13.5">
      <c r="B1621" s="16" t="s">
        <v>1770</v>
      </c>
    </row>
    <row r="1622" spans="2:2" ht="13.5">
      <c r="B1622" s="16" t="s">
        <v>1771</v>
      </c>
    </row>
    <row r="1623" spans="2:2" ht="13.5">
      <c r="B1623" s="16" t="s">
        <v>1772</v>
      </c>
    </row>
    <row r="1624" spans="2:2" ht="13.5">
      <c r="B1624" s="16" t="s">
        <v>1773</v>
      </c>
    </row>
    <row r="1625" spans="2:2" ht="13.5">
      <c r="B1625" s="16" t="s">
        <v>1774</v>
      </c>
    </row>
    <row r="1626" spans="2:2" ht="13.5">
      <c r="B1626" s="16" t="s">
        <v>1775</v>
      </c>
    </row>
    <row r="1627" spans="2:2" ht="13.5">
      <c r="B1627" s="16" t="s">
        <v>1776</v>
      </c>
    </row>
    <row r="1628" spans="2:2" ht="13.5">
      <c r="B1628" s="16" t="s">
        <v>1777</v>
      </c>
    </row>
    <row r="1629" spans="2:2" ht="13.5">
      <c r="B1629" s="16" t="s">
        <v>1778</v>
      </c>
    </row>
    <row r="1630" spans="2:2" ht="13.5">
      <c r="B1630" s="16" t="s">
        <v>1779</v>
      </c>
    </row>
    <row r="1631" spans="2:2" ht="13.5">
      <c r="B1631" s="16" t="s">
        <v>1780</v>
      </c>
    </row>
    <row r="1632" spans="2:2" ht="13.5">
      <c r="B1632" s="16" t="s">
        <v>1781</v>
      </c>
    </row>
    <row r="1633" spans="2:2" ht="13.5">
      <c r="B1633" s="16" t="s">
        <v>1782</v>
      </c>
    </row>
    <row r="1634" spans="2:2" ht="13.5">
      <c r="B1634" s="16" t="s">
        <v>1783</v>
      </c>
    </row>
    <row r="1635" spans="2:2" ht="13.5">
      <c r="B1635" s="16" t="s">
        <v>1784</v>
      </c>
    </row>
    <row r="1636" spans="2:2" ht="13.5">
      <c r="B1636" s="16" t="s">
        <v>1785</v>
      </c>
    </row>
    <row r="1637" spans="2:2" ht="13.5">
      <c r="B1637" s="16" t="s">
        <v>1786</v>
      </c>
    </row>
    <row r="1638" spans="2:2" ht="13.5">
      <c r="B1638" s="16" t="s">
        <v>1787</v>
      </c>
    </row>
    <row r="1639" spans="2:2" ht="13.5">
      <c r="B1639" s="16" t="s">
        <v>1788</v>
      </c>
    </row>
    <row r="1640" spans="2:2" ht="13.5">
      <c r="B1640" s="16" t="s">
        <v>1789</v>
      </c>
    </row>
    <row r="1641" spans="2:2" ht="13.5">
      <c r="B1641" s="16" t="s">
        <v>1790</v>
      </c>
    </row>
    <row r="1642" spans="2:2" ht="13.5">
      <c r="B1642" s="16" t="s">
        <v>1791</v>
      </c>
    </row>
    <row r="1643" spans="2:2" ht="13.5">
      <c r="B1643" s="16" t="s">
        <v>1792</v>
      </c>
    </row>
    <row r="1644" spans="2:2" ht="13.5">
      <c r="B1644" s="16" t="s">
        <v>1793</v>
      </c>
    </row>
    <row r="1645" spans="2:2" ht="13.5">
      <c r="B1645" s="16" t="s">
        <v>1794</v>
      </c>
    </row>
    <row r="1646" spans="2:2" ht="13.5">
      <c r="B1646" s="16" t="s">
        <v>1795</v>
      </c>
    </row>
    <row r="1647" spans="2:2" ht="13.5">
      <c r="B1647" s="16" t="s">
        <v>1796</v>
      </c>
    </row>
    <row r="1648" spans="2:2" ht="13.5">
      <c r="B1648" s="16" t="s">
        <v>1797</v>
      </c>
    </row>
    <row r="1649" spans="2:2" ht="13.5">
      <c r="B1649" s="16" t="s">
        <v>1798</v>
      </c>
    </row>
    <row r="1650" spans="2:2" ht="13.5">
      <c r="B1650" s="16" t="s">
        <v>1799</v>
      </c>
    </row>
    <row r="1651" spans="2:2" ht="13.5">
      <c r="B1651" s="16" t="s">
        <v>1800</v>
      </c>
    </row>
    <row r="1652" spans="2:2" ht="13.5">
      <c r="B1652" s="16" t="s">
        <v>1801</v>
      </c>
    </row>
    <row r="1653" spans="2:2" ht="13.5">
      <c r="B1653" s="16" t="s">
        <v>1802</v>
      </c>
    </row>
    <row r="1654" spans="2:2" ht="13.5">
      <c r="B1654" s="16" t="s">
        <v>1803</v>
      </c>
    </row>
    <row r="1655" spans="2:2" ht="13.5">
      <c r="B1655" s="16" t="s">
        <v>1804</v>
      </c>
    </row>
    <row r="1656" spans="2:2" ht="13.5">
      <c r="B1656" s="16" t="s">
        <v>1805</v>
      </c>
    </row>
    <row r="1657" spans="2:2" ht="13.5">
      <c r="B1657" s="16" t="s">
        <v>1806</v>
      </c>
    </row>
    <row r="1658" spans="2:2" ht="13.5">
      <c r="B1658" s="16" t="s">
        <v>1807</v>
      </c>
    </row>
    <row r="1659" spans="2:2" ht="13.5">
      <c r="B1659" s="16" t="s">
        <v>1808</v>
      </c>
    </row>
    <row r="1660" spans="2:2" ht="13.5">
      <c r="B1660" s="16" t="s">
        <v>1809</v>
      </c>
    </row>
    <row r="1661" spans="2:2" ht="13.5">
      <c r="B1661" s="16" t="s">
        <v>1810</v>
      </c>
    </row>
    <row r="1662" spans="2:2" ht="13.5">
      <c r="B1662" s="16" t="s">
        <v>1811</v>
      </c>
    </row>
    <row r="1663" spans="2:2" ht="13.5">
      <c r="B1663" s="16" t="s">
        <v>1812</v>
      </c>
    </row>
    <row r="1664" spans="2:2" ht="13.5">
      <c r="B1664" s="16" t="s">
        <v>1813</v>
      </c>
    </row>
    <row r="1665" spans="2:2" ht="13.5">
      <c r="B1665" s="16" t="s">
        <v>1814</v>
      </c>
    </row>
    <row r="1666" spans="2:2" ht="13.5">
      <c r="B1666" s="16" t="s">
        <v>1815</v>
      </c>
    </row>
    <row r="1667" spans="2:2" ht="13.5">
      <c r="B1667" s="16" t="s">
        <v>1816</v>
      </c>
    </row>
    <row r="1668" spans="2:2" ht="13.5">
      <c r="B1668" s="16" t="s">
        <v>1817</v>
      </c>
    </row>
    <row r="1669" spans="2:2" ht="13.5">
      <c r="B1669" s="16" t="s">
        <v>1818</v>
      </c>
    </row>
    <row r="1670" spans="2:2" ht="13.5">
      <c r="B1670" s="16" t="s">
        <v>1819</v>
      </c>
    </row>
    <row r="1671" spans="2:2" ht="13.5">
      <c r="B1671" s="16" t="s">
        <v>1820</v>
      </c>
    </row>
    <row r="1672" spans="2:2" ht="13.5">
      <c r="B1672" s="16" t="s">
        <v>1821</v>
      </c>
    </row>
    <row r="1673" spans="2:2" ht="13.5">
      <c r="B1673" s="16" t="s">
        <v>1822</v>
      </c>
    </row>
    <row r="1674" spans="2:2" ht="13.5">
      <c r="B1674" s="16" t="s">
        <v>1823</v>
      </c>
    </row>
    <row r="1675" spans="2:2" ht="13.5">
      <c r="B1675" s="16" t="s">
        <v>1824</v>
      </c>
    </row>
    <row r="1676" spans="2:2" ht="13.5">
      <c r="B1676" s="16" t="s">
        <v>1825</v>
      </c>
    </row>
    <row r="1677" spans="2:2" ht="13.5">
      <c r="B1677" s="16" t="s">
        <v>1826</v>
      </c>
    </row>
    <row r="1678" spans="2:2" ht="13.5">
      <c r="B1678" s="16" t="s">
        <v>1827</v>
      </c>
    </row>
    <row r="1679" spans="2:2" ht="13.5">
      <c r="B1679" s="16" t="s">
        <v>1828</v>
      </c>
    </row>
    <row r="1680" spans="2:2" ht="13.5">
      <c r="B1680" s="16" t="s">
        <v>1829</v>
      </c>
    </row>
    <row r="1681" spans="2:2" ht="13.5">
      <c r="B1681" s="16" t="s">
        <v>1830</v>
      </c>
    </row>
    <row r="1682" spans="2:2" ht="13.5">
      <c r="B1682" s="16" t="s">
        <v>1831</v>
      </c>
    </row>
    <row r="1683" spans="2:2" ht="13.5">
      <c r="B1683" s="16" t="s">
        <v>1832</v>
      </c>
    </row>
    <row r="1684" spans="2:2" ht="13.5">
      <c r="B1684" s="16" t="s">
        <v>1833</v>
      </c>
    </row>
    <row r="1685" spans="2:2" ht="13.5">
      <c r="B1685" s="16" t="s">
        <v>1834</v>
      </c>
    </row>
    <row r="1686" spans="2:2" ht="13.5">
      <c r="B1686" s="16" t="s">
        <v>1835</v>
      </c>
    </row>
    <row r="1687" spans="2:2" ht="13.5">
      <c r="B1687" s="16" t="s">
        <v>1836</v>
      </c>
    </row>
    <row r="1688" spans="2:2" ht="13.5">
      <c r="B1688" s="16" t="s">
        <v>1837</v>
      </c>
    </row>
    <row r="1689" spans="2:2" ht="13.5">
      <c r="B1689" s="16" t="s">
        <v>1838</v>
      </c>
    </row>
    <row r="1690" spans="2:2" ht="13.5">
      <c r="B1690" s="16" t="s">
        <v>1839</v>
      </c>
    </row>
    <row r="1691" spans="2:2" ht="13.5">
      <c r="B1691" s="16" t="s">
        <v>1840</v>
      </c>
    </row>
    <row r="1692" spans="2:2" ht="13.5">
      <c r="B1692" s="16" t="s">
        <v>1841</v>
      </c>
    </row>
    <row r="1693" spans="2:2" ht="13.5">
      <c r="B1693" s="16" t="s">
        <v>1842</v>
      </c>
    </row>
    <row r="1694" spans="2:2" ht="13.5">
      <c r="B1694" s="16" t="s">
        <v>1843</v>
      </c>
    </row>
    <row r="1695" spans="2:2" ht="13.5">
      <c r="B1695" s="16" t="s">
        <v>1844</v>
      </c>
    </row>
    <row r="1696" spans="2:2" ht="13.5">
      <c r="B1696" s="16" t="s">
        <v>1845</v>
      </c>
    </row>
    <row r="1697" spans="2:2" ht="13.5">
      <c r="B1697" s="16" t="s">
        <v>1846</v>
      </c>
    </row>
    <row r="1698" spans="2:2" ht="13.5">
      <c r="B1698" s="16" t="s">
        <v>1847</v>
      </c>
    </row>
    <row r="1699" spans="2:2" ht="13.5">
      <c r="B1699" s="16" t="s">
        <v>1848</v>
      </c>
    </row>
    <row r="1700" spans="2:2" ht="13.5">
      <c r="B1700" s="16" t="s">
        <v>1849</v>
      </c>
    </row>
    <row r="1701" spans="2:2" ht="13.5">
      <c r="B1701" s="16" t="s">
        <v>1850</v>
      </c>
    </row>
    <row r="1702" spans="2:2" ht="13.5">
      <c r="B1702" s="16" t="s">
        <v>1851</v>
      </c>
    </row>
    <row r="1703" spans="2:2" ht="13.5">
      <c r="B1703" s="16" t="s">
        <v>1852</v>
      </c>
    </row>
    <row r="1704" spans="2:2" ht="13.5">
      <c r="B1704" s="16" t="s">
        <v>1853</v>
      </c>
    </row>
    <row r="1705" spans="2:2" ht="13.5">
      <c r="B1705" s="16" t="s">
        <v>1854</v>
      </c>
    </row>
    <row r="1706" spans="2:2" ht="13.5">
      <c r="B1706" s="16" t="s">
        <v>1855</v>
      </c>
    </row>
    <row r="1707" spans="2:2" ht="13.5">
      <c r="B1707" s="16" t="s">
        <v>1856</v>
      </c>
    </row>
    <row r="1708" spans="2:2" ht="13.5">
      <c r="B1708" s="16" t="s">
        <v>1857</v>
      </c>
    </row>
    <row r="1709" spans="2:2" ht="13.5">
      <c r="B1709" s="16" t="s">
        <v>1858</v>
      </c>
    </row>
    <row r="1710" spans="2:2" ht="13.5">
      <c r="B1710" s="16" t="s">
        <v>1859</v>
      </c>
    </row>
    <row r="1711" spans="2:2" ht="13.5">
      <c r="B1711" s="16" t="s">
        <v>1860</v>
      </c>
    </row>
    <row r="1712" spans="2:2" ht="13.5">
      <c r="B1712" s="16" t="s">
        <v>1861</v>
      </c>
    </row>
    <row r="1713" spans="2:2" ht="13.5">
      <c r="B1713" s="16" t="s">
        <v>1862</v>
      </c>
    </row>
    <row r="1714" spans="2:2" ht="13.5">
      <c r="B1714" s="16" t="s">
        <v>1863</v>
      </c>
    </row>
    <row r="1715" spans="2:2" ht="13.5">
      <c r="B1715" s="16" t="s">
        <v>1864</v>
      </c>
    </row>
    <row r="1716" spans="2:2" ht="13.5">
      <c r="B1716" s="16" t="s">
        <v>1865</v>
      </c>
    </row>
    <row r="1717" spans="2:2" ht="13.5">
      <c r="B1717" s="16" t="s">
        <v>1866</v>
      </c>
    </row>
    <row r="1718" spans="2:2" ht="13.5">
      <c r="B1718" s="16" t="s">
        <v>1867</v>
      </c>
    </row>
    <row r="1719" spans="2:2" ht="13.5">
      <c r="B1719" s="16" t="s">
        <v>1868</v>
      </c>
    </row>
    <row r="1720" spans="2:2" ht="13.5">
      <c r="B1720" s="16" t="s">
        <v>1869</v>
      </c>
    </row>
    <row r="1721" spans="2:2" ht="13.5">
      <c r="B1721" s="16" t="s">
        <v>1870</v>
      </c>
    </row>
    <row r="1722" spans="2:2" ht="13.5">
      <c r="B1722" s="16" t="s">
        <v>1871</v>
      </c>
    </row>
    <row r="1723" spans="2:2" ht="13.5">
      <c r="B1723" s="16" t="s">
        <v>1872</v>
      </c>
    </row>
    <row r="1724" spans="2:2" ht="13.5">
      <c r="B1724" s="16" t="s">
        <v>1873</v>
      </c>
    </row>
    <row r="1725" spans="2:2" ht="13.5">
      <c r="B1725" s="16" t="s">
        <v>1874</v>
      </c>
    </row>
    <row r="1726" spans="2:2" ht="13.5">
      <c r="B1726" s="16" t="s">
        <v>1875</v>
      </c>
    </row>
    <row r="1727" spans="2:2" ht="13.5">
      <c r="B1727" s="16" t="s">
        <v>1876</v>
      </c>
    </row>
    <row r="1728" spans="2:2" ht="13.5">
      <c r="B1728" s="16" t="s">
        <v>1877</v>
      </c>
    </row>
    <row r="1729" spans="2:2" ht="13.5">
      <c r="B1729" s="16" t="s">
        <v>1878</v>
      </c>
    </row>
    <row r="1730" spans="2:2" ht="13.5">
      <c r="B1730" s="16" t="s">
        <v>1879</v>
      </c>
    </row>
    <row r="1731" spans="2:2" ht="13.5">
      <c r="B1731" s="16" t="s">
        <v>1880</v>
      </c>
    </row>
    <row r="1732" spans="2:2" ht="13.5">
      <c r="B1732" s="16" t="s">
        <v>1881</v>
      </c>
    </row>
    <row r="1733" spans="2:2" ht="13.5">
      <c r="B1733" s="16" t="s">
        <v>1882</v>
      </c>
    </row>
    <row r="1734" spans="2:2" ht="13.5">
      <c r="B1734" s="16" t="s">
        <v>1883</v>
      </c>
    </row>
    <row r="1735" spans="2:2" ht="13.5">
      <c r="B1735" s="16" t="s">
        <v>1884</v>
      </c>
    </row>
    <row r="1736" spans="2:2" ht="13.5">
      <c r="B1736" s="16" t="s">
        <v>1885</v>
      </c>
    </row>
    <row r="1737" spans="2:2" ht="13.5">
      <c r="B1737" s="16" t="s">
        <v>1886</v>
      </c>
    </row>
    <row r="1738" spans="2:2" ht="13.5">
      <c r="B1738" s="16" t="s">
        <v>1887</v>
      </c>
    </row>
    <row r="1739" spans="2:2" ht="13.5">
      <c r="B1739" s="16" t="s">
        <v>1888</v>
      </c>
    </row>
    <row r="1740" spans="2:2" ht="13.5">
      <c r="B1740" s="16" t="s">
        <v>1889</v>
      </c>
    </row>
    <row r="1741" spans="2:2" ht="13.5">
      <c r="B1741" s="16" t="s">
        <v>1890</v>
      </c>
    </row>
    <row r="1742" spans="2:2" ht="13.5">
      <c r="B1742" s="16" t="s">
        <v>1891</v>
      </c>
    </row>
    <row r="1743" spans="2:2" ht="13.5">
      <c r="B1743" s="16" t="s">
        <v>1892</v>
      </c>
    </row>
    <row r="1744" spans="2:2" ht="13.5">
      <c r="B1744" s="16" t="s">
        <v>1893</v>
      </c>
    </row>
    <row r="1745" spans="2:2" ht="13.5">
      <c r="B1745" s="16" t="s">
        <v>1894</v>
      </c>
    </row>
    <row r="1746" spans="2:2" ht="13.5">
      <c r="B1746" s="16" t="s">
        <v>1895</v>
      </c>
    </row>
    <row r="1747" spans="2:2" ht="13.5">
      <c r="B1747" s="16" t="s">
        <v>1896</v>
      </c>
    </row>
    <row r="1748" spans="2:2" ht="13.5">
      <c r="B1748" s="16" t="s">
        <v>1897</v>
      </c>
    </row>
    <row r="1749" spans="2:2" ht="13.5">
      <c r="B1749" s="16" t="s">
        <v>1898</v>
      </c>
    </row>
    <row r="1750" spans="2:2" ht="13.5">
      <c r="B1750" s="16" t="s">
        <v>1899</v>
      </c>
    </row>
    <row r="1751" spans="2:2" ht="13.5">
      <c r="B1751" s="16" t="s">
        <v>1900</v>
      </c>
    </row>
    <row r="1752" spans="2:2" ht="13.5">
      <c r="B1752" s="16" t="s">
        <v>1901</v>
      </c>
    </row>
    <row r="1753" spans="2:2" ht="13.5">
      <c r="B1753" s="16" t="s">
        <v>1902</v>
      </c>
    </row>
    <row r="1754" spans="2:2" ht="13.5">
      <c r="B1754" s="16" t="s">
        <v>1903</v>
      </c>
    </row>
    <row r="1755" spans="2:2" ht="13.5">
      <c r="B1755" s="16" t="s">
        <v>1904</v>
      </c>
    </row>
    <row r="1756" spans="2:2" ht="13.5">
      <c r="B1756" s="16" t="s">
        <v>1905</v>
      </c>
    </row>
    <row r="1757" spans="2:2" ht="13.5">
      <c r="B1757" s="16" t="s">
        <v>1906</v>
      </c>
    </row>
    <row r="1758" spans="2:2" ht="13.5">
      <c r="B1758" s="16" t="s">
        <v>1907</v>
      </c>
    </row>
    <row r="1759" spans="2:2" ht="13.5">
      <c r="B1759" s="16" t="s">
        <v>1908</v>
      </c>
    </row>
    <row r="1760" spans="2:2" ht="13.5">
      <c r="B1760" s="16" t="s">
        <v>1909</v>
      </c>
    </row>
    <row r="1761" spans="2:2" ht="13.5">
      <c r="B1761" s="16" t="s">
        <v>1910</v>
      </c>
    </row>
    <row r="1762" spans="2:2" ht="13.5">
      <c r="B1762" s="16" t="s">
        <v>1911</v>
      </c>
    </row>
    <row r="1763" spans="2:2" ht="13.5">
      <c r="B1763" s="16" t="s">
        <v>1912</v>
      </c>
    </row>
    <row r="1764" spans="2:2" ht="13.5">
      <c r="B1764" s="16" t="s">
        <v>1913</v>
      </c>
    </row>
    <row r="1765" spans="2:2" ht="13.5">
      <c r="B1765" s="16" t="s">
        <v>1914</v>
      </c>
    </row>
    <row r="1766" spans="2:2" ht="13.5">
      <c r="B1766" s="16" t="s">
        <v>1915</v>
      </c>
    </row>
    <row r="1767" spans="2:2" ht="13.5">
      <c r="B1767" s="16" t="s">
        <v>1916</v>
      </c>
    </row>
    <row r="1768" spans="2:2" ht="13.5">
      <c r="B1768" s="16" t="s">
        <v>1917</v>
      </c>
    </row>
    <row r="1769" spans="2:2" ht="13.5">
      <c r="B1769" s="16" t="s">
        <v>1918</v>
      </c>
    </row>
    <row r="1770" spans="2:2" ht="13.5">
      <c r="B1770" s="16" t="s">
        <v>1919</v>
      </c>
    </row>
    <row r="1771" spans="2:2" ht="13.5">
      <c r="B1771" s="16" t="s">
        <v>198</v>
      </c>
    </row>
    <row r="1772" spans="2:2" ht="13.5">
      <c r="B1772" s="16" t="s">
        <v>1920</v>
      </c>
    </row>
    <row r="1773" spans="2:2" ht="13.5">
      <c r="B1773" s="16" t="s">
        <v>1921</v>
      </c>
    </row>
    <row r="1774" spans="2:2" ht="13.5">
      <c r="B1774" s="16" t="s">
        <v>1922</v>
      </c>
    </row>
    <row r="1775" spans="2:2" ht="13.5">
      <c r="B1775" s="16" t="s">
        <v>1923</v>
      </c>
    </row>
    <row r="1776" spans="2:2" ht="13.5">
      <c r="B1776" s="16" t="s">
        <v>1924</v>
      </c>
    </row>
    <row r="1777" spans="2:2" ht="13.5">
      <c r="B1777" s="16" t="s">
        <v>1925</v>
      </c>
    </row>
    <row r="1778" spans="2:2" ht="13.5">
      <c r="B1778" s="16" t="s">
        <v>1926</v>
      </c>
    </row>
    <row r="1779" spans="2:2" ht="13.5">
      <c r="B1779" s="16" t="s">
        <v>1927</v>
      </c>
    </row>
    <row r="1780" spans="2:2" ht="13.5">
      <c r="B1780" s="16" t="s">
        <v>1928</v>
      </c>
    </row>
    <row r="1781" spans="2:2" ht="13.5">
      <c r="B1781" s="16" t="s">
        <v>1929</v>
      </c>
    </row>
    <row r="1782" spans="2:2" ht="13.5">
      <c r="B1782" s="16" t="s">
        <v>1930</v>
      </c>
    </row>
    <row r="1783" spans="2:2" ht="13.5">
      <c r="B1783" s="16" t="s">
        <v>1931</v>
      </c>
    </row>
    <row r="1784" spans="2:2" ht="13.5">
      <c r="B1784" s="16" t="s">
        <v>1932</v>
      </c>
    </row>
    <row r="1785" spans="2:2" ht="13.5">
      <c r="B1785" s="16" t="s">
        <v>1933</v>
      </c>
    </row>
    <row r="1786" spans="2:2" ht="13.5">
      <c r="B1786" s="16" t="s">
        <v>1934</v>
      </c>
    </row>
    <row r="1787" spans="2:2" ht="13.5">
      <c r="B1787" s="16" t="s">
        <v>1935</v>
      </c>
    </row>
    <row r="1788" spans="2:2" ht="13.5">
      <c r="B1788" s="16" t="s">
        <v>1936</v>
      </c>
    </row>
    <row r="1789" spans="2:2" ht="13.5">
      <c r="B1789" s="16" t="s">
        <v>1937</v>
      </c>
    </row>
    <row r="1790" spans="2:2" ht="13.5">
      <c r="B1790" s="16" t="s">
        <v>1938</v>
      </c>
    </row>
    <row r="1791" spans="2:2" ht="13.5">
      <c r="B1791" s="16" t="s">
        <v>1939</v>
      </c>
    </row>
    <row r="1792" spans="2:2" ht="13.5">
      <c r="B1792" s="16" t="s">
        <v>1940</v>
      </c>
    </row>
    <row r="1793" spans="2:2" ht="13.5">
      <c r="B1793" s="16" t="s">
        <v>1941</v>
      </c>
    </row>
    <row r="1794" spans="2:2" ht="13.5">
      <c r="B1794" s="16" t="s">
        <v>1942</v>
      </c>
    </row>
    <row r="1795" spans="2:2" ht="13.5">
      <c r="B1795" s="16" t="s">
        <v>1943</v>
      </c>
    </row>
    <row r="1796" spans="2:2" ht="13.5">
      <c r="B1796" s="16" t="s">
        <v>1944</v>
      </c>
    </row>
    <row r="1797" spans="2:2" ht="13.5">
      <c r="B1797" s="16" t="s">
        <v>1945</v>
      </c>
    </row>
    <row r="1798" spans="2:2" ht="13.5">
      <c r="B1798" s="16" t="s">
        <v>1946</v>
      </c>
    </row>
    <row r="1799" spans="2:2" ht="13.5">
      <c r="B1799" s="16" t="s">
        <v>1947</v>
      </c>
    </row>
    <row r="1800" spans="2:2" ht="13.5">
      <c r="B1800" s="16" t="s">
        <v>1948</v>
      </c>
    </row>
    <row r="1801" spans="2:2" ht="13.5">
      <c r="B1801" s="16" t="s">
        <v>1949</v>
      </c>
    </row>
    <row r="1802" spans="2:2" ht="13.5">
      <c r="B1802" s="16" t="s">
        <v>1950</v>
      </c>
    </row>
    <row r="1803" spans="2:2" ht="13.5">
      <c r="B1803" s="16" t="s">
        <v>1951</v>
      </c>
    </row>
    <row r="1804" spans="2:2" ht="13.5">
      <c r="B1804" s="16" t="s">
        <v>1952</v>
      </c>
    </row>
    <row r="1805" spans="2:2" ht="13.5">
      <c r="B1805" s="16" t="s">
        <v>1953</v>
      </c>
    </row>
    <row r="1806" spans="2:2" ht="13.5">
      <c r="B1806" s="16" t="s">
        <v>1954</v>
      </c>
    </row>
    <row r="1807" spans="2:2" ht="13.5">
      <c r="B1807" s="16" t="s">
        <v>1955</v>
      </c>
    </row>
    <row r="1808" spans="2:2" ht="13.5">
      <c r="B1808" s="16" t="s">
        <v>1956</v>
      </c>
    </row>
    <row r="1809" spans="2:2" ht="13.5">
      <c r="B1809" s="16" t="s">
        <v>1957</v>
      </c>
    </row>
    <row r="1810" spans="2:2" ht="13.5">
      <c r="B1810" s="16" t="s">
        <v>1958</v>
      </c>
    </row>
    <row r="1811" spans="2:2" ht="13.5">
      <c r="B1811" s="16" t="s">
        <v>1959</v>
      </c>
    </row>
    <row r="1812" spans="2:2" ht="13.5">
      <c r="B1812" s="16" t="s">
        <v>1960</v>
      </c>
    </row>
    <row r="1813" spans="2:2" ht="13.5">
      <c r="B1813" s="16" t="s">
        <v>1961</v>
      </c>
    </row>
    <row r="1814" spans="2:2" ht="13.5">
      <c r="B1814" s="16" t="s">
        <v>1962</v>
      </c>
    </row>
    <row r="1815" spans="2:2" ht="13.5">
      <c r="B1815" s="16" t="s">
        <v>1963</v>
      </c>
    </row>
    <row r="1816" spans="2:2" ht="13.5">
      <c r="B1816" s="16" t="s">
        <v>1964</v>
      </c>
    </row>
    <row r="1817" spans="2:2" ht="13.5">
      <c r="B1817" s="16" t="s">
        <v>1965</v>
      </c>
    </row>
    <row r="1818" spans="2:2" ht="13.5">
      <c r="B1818" s="16" t="s">
        <v>1966</v>
      </c>
    </row>
    <row r="1819" spans="2:2" ht="13.5">
      <c r="B1819" s="16" t="s">
        <v>1967</v>
      </c>
    </row>
    <row r="1820" spans="2:2" ht="13.5">
      <c r="B1820" s="16" t="s">
        <v>1968</v>
      </c>
    </row>
    <row r="1821" spans="2:2" ht="13.5">
      <c r="B1821" s="16" t="s">
        <v>1969</v>
      </c>
    </row>
    <row r="1822" spans="2:2" ht="13.5">
      <c r="B1822" s="16" t="s">
        <v>1970</v>
      </c>
    </row>
    <row r="1823" spans="2:2" ht="13.5">
      <c r="B1823" s="16" t="s">
        <v>1971</v>
      </c>
    </row>
    <row r="1824" spans="2:2" ht="13.5">
      <c r="B1824" s="16" t="s">
        <v>1972</v>
      </c>
    </row>
    <row r="1825" spans="2:2" ht="13.5">
      <c r="B1825" s="16" t="s">
        <v>1973</v>
      </c>
    </row>
    <row r="1826" spans="2:2" ht="13.5">
      <c r="B1826" s="16" t="s">
        <v>1974</v>
      </c>
    </row>
    <row r="1827" spans="2:2" ht="13.5">
      <c r="B1827" s="16" t="s">
        <v>1975</v>
      </c>
    </row>
    <row r="1828" spans="2:2" ht="13.5">
      <c r="B1828" s="16" t="s">
        <v>1976</v>
      </c>
    </row>
    <row r="1829" spans="2:2" ht="13.5">
      <c r="B1829" s="16" t="s">
        <v>1977</v>
      </c>
    </row>
    <row r="1830" spans="2:2" ht="13.5">
      <c r="B1830" s="16" t="s">
        <v>1978</v>
      </c>
    </row>
    <row r="1831" spans="2:2" ht="13.5">
      <c r="B1831" s="16" t="s">
        <v>1979</v>
      </c>
    </row>
    <row r="1832" spans="2:2" ht="13.5">
      <c r="B1832" s="16" t="s">
        <v>1980</v>
      </c>
    </row>
    <row r="1833" spans="2:2" ht="13.5">
      <c r="B1833" s="16" t="s">
        <v>1981</v>
      </c>
    </row>
    <row r="1834" spans="2:2" ht="13.5">
      <c r="B1834" s="16" t="s">
        <v>1982</v>
      </c>
    </row>
    <row r="1835" spans="2:2" ht="13.5">
      <c r="B1835" s="16" t="s">
        <v>1983</v>
      </c>
    </row>
    <row r="1836" spans="2:2" ht="13.5">
      <c r="B1836" s="16" t="s">
        <v>1984</v>
      </c>
    </row>
    <row r="1837" spans="2:2" ht="13.5">
      <c r="B1837" s="16" t="s">
        <v>1985</v>
      </c>
    </row>
    <row r="1838" spans="2:2" ht="13.5">
      <c r="B1838" s="16" t="s">
        <v>1986</v>
      </c>
    </row>
    <row r="1839" spans="2:2" ht="13.5">
      <c r="B1839" s="16" t="s">
        <v>1987</v>
      </c>
    </row>
    <row r="1840" spans="2:2" ht="13.5">
      <c r="B1840" s="16" t="s">
        <v>1988</v>
      </c>
    </row>
    <row r="1841" spans="2:2" ht="13.5">
      <c r="B1841" s="16" t="s">
        <v>1989</v>
      </c>
    </row>
    <row r="1842" spans="2:2" ht="13.5">
      <c r="B1842" s="16" t="s">
        <v>1990</v>
      </c>
    </row>
    <row r="1843" spans="2:2" ht="13.5">
      <c r="B1843" s="16" t="s">
        <v>1991</v>
      </c>
    </row>
    <row r="1844" spans="2:2" ht="13.5">
      <c r="B1844" s="16" t="s">
        <v>1992</v>
      </c>
    </row>
    <row r="1845" spans="2:2" ht="13.5">
      <c r="B1845" s="16" t="s">
        <v>1993</v>
      </c>
    </row>
    <row r="1846" spans="2:2" ht="13.5">
      <c r="B1846" s="16" t="s">
        <v>1994</v>
      </c>
    </row>
    <row r="1847" spans="2:2" ht="13.5">
      <c r="B1847" s="16" t="s">
        <v>1995</v>
      </c>
    </row>
    <row r="1848" spans="2:2" ht="13.5">
      <c r="B1848" s="16" t="s">
        <v>1996</v>
      </c>
    </row>
    <row r="1849" spans="2:2" ht="13.5">
      <c r="B1849" s="16" t="s">
        <v>1997</v>
      </c>
    </row>
    <row r="1850" spans="2:2" ht="13.5">
      <c r="B1850" s="16" t="s">
        <v>1998</v>
      </c>
    </row>
    <row r="1851" spans="2:2" ht="13.5">
      <c r="B1851" s="16" t="s">
        <v>1999</v>
      </c>
    </row>
    <row r="1852" spans="2:2" ht="13.5">
      <c r="B1852" s="16" t="s">
        <v>2000</v>
      </c>
    </row>
    <row r="1853" spans="2:2" ht="13.5">
      <c r="B1853" s="16" t="s">
        <v>2001</v>
      </c>
    </row>
    <row r="1854" spans="2:2" ht="13.5">
      <c r="B1854" s="16" t="s">
        <v>2002</v>
      </c>
    </row>
    <row r="1855" spans="2:2" ht="13.5">
      <c r="B1855" s="16" t="s">
        <v>2003</v>
      </c>
    </row>
    <row r="1856" spans="2:2" ht="13.5">
      <c r="B1856" s="16" t="s">
        <v>2004</v>
      </c>
    </row>
    <row r="1857" spans="2:2" ht="13.5">
      <c r="B1857" s="16" t="s">
        <v>2005</v>
      </c>
    </row>
    <row r="1858" spans="2:2" ht="13.5">
      <c r="B1858" s="16" t="s">
        <v>2006</v>
      </c>
    </row>
    <row r="1859" spans="2:2" ht="13.5">
      <c r="B1859" s="16" t="s">
        <v>2007</v>
      </c>
    </row>
    <row r="1860" spans="2:2" ht="13.5">
      <c r="B1860" s="16" t="s">
        <v>2008</v>
      </c>
    </row>
    <row r="1861" spans="2:2" ht="13.5">
      <c r="B1861" s="16" t="s">
        <v>2009</v>
      </c>
    </row>
    <row r="1862" spans="2:2" ht="13.5">
      <c r="B1862" s="16" t="s">
        <v>2010</v>
      </c>
    </row>
    <row r="1863" spans="2:2" ht="13.5">
      <c r="B1863" s="16" t="s">
        <v>2011</v>
      </c>
    </row>
    <row r="1864" spans="2:2" ht="13.5">
      <c r="B1864" s="16" t="s">
        <v>2012</v>
      </c>
    </row>
    <row r="1865" spans="2:2" ht="13.5">
      <c r="B1865" s="16" t="s">
        <v>2013</v>
      </c>
    </row>
    <row r="1866" spans="2:2" ht="13.5">
      <c r="B1866" s="16" t="s">
        <v>2014</v>
      </c>
    </row>
    <row r="1867" spans="2:2" ht="13.5">
      <c r="B1867" s="16" t="s">
        <v>2015</v>
      </c>
    </row>
    <row r="1868" spans="2:2" ht="13.5">
      <c r="B1868" s="16" t="s">
        <v>2016</v>
      </c>
    </row>
    <row r="1869" spans="2:2" ht="13.5">
      <c r="B1869" s="16" t="s">
        <v>2017</v>
      </c>
    </row>
    <row r="1870" spans="2:2" ht="13.5">
      <c r="B1870" s="16" t="s">
        <v>2018</v>
      </c>
    </row>
    <row r="1871" spans="2:2" ht="13.5">
      <c r="B1871" s="16" t="s">
        <v>2019</v>
      </c>
    </row>
    <row r="1872" spans="2:2" ht="13.5">
      <c r="B1872" s="16" t="s">
        <v>2020</v>
      </c>
    </row>
    <row r="1873" spans="2:2" ht="13.5">
      <c r="B1873" s="16" t="s">
        <v>2021</v>
      </c>
    </row>
    <row r="1874" spans="2:2" ht="13.5">
      <c r="B1874" s="16" t="s">
        <v>2022</v>
      </c>
    </row>
    <row r="1875" spans="2:2" ht="13.5">
      <c r="B1875" s="16" t="s">
        <v>2023</v>
      </c>
    </row>
    <row r="1876" spans="2:2" ht="13.5">
      <c r="B1876" s="16" t="s">
        <v>2024</v>
      </c>
    </row>
    <row r="1877" spans="2:2" ht="13.5">
      <c r="B1877" s="16" t="s">
        <v>2025</v>
      </c>
    </row>
    <row r="1878" spans="2:2" ht="13.5">
      <c r="B1878" s="16" t="s">
        <v>2026</v>
      </c>
    </row>
    <row r="1879" spans="2:2" ht="13.5">
      <c r="B1879" s="16" t="s">
        <v>2027</v>
      </c>
    </row>
    <row r="1880" spans="2:2" ht="13.5">
      <c r="B1880" s="16" t="s">
        <v>2028</v>
      </c>
    </row>
    <row r="1881" spans="2:2" ht="13.5">
      <c r="B1881" s="16" t="s">
        <v>2029</v>
      </c>
    </row>
    <row r="1882" spans="2:2" ht="13.5">
      <c r="B1882" s="16" t="s">
        <v>2030</v>
      </c>
    </row>
    <row r="1883" spans="2:2" ht="13.5">
      <c r="B1883" s="16" t="s">
        <v>2031</v>
      </c>
    </row>
    <row r="1884" spans="2:2" ht="13.5">
      <c r="B1884" s="16" t="s">
        <v>2032</v>
      </c>
    </row>
    <row r="1885" spans="2:2" ht="13.5">
      <c r="B1885" s="16" t="s">
        <v>2033</v>
      </c>
    </row>
    <row r="1886" spans="2:2" ht="13.5">
      <c r="B1886" s="16" t="s">
        <v>2034</v>
      </c>
    </row>
    <row r="1887" spans="2:2" ht="13.5">
      <c r="B1887" s="16" t="s">
        <v>2035</v>
      </c>
    </row>
    <row r="1888" spans="2:2" ht="13.5">
      <c r="B1888" s="16" t="s">
        <v>2036</v>
      </c>
    </row>
    <row r="1889" spans="2:2" ht="13.5">
      <c r="B1889" s="16" t="s">
        <v>2037</v>
      </c>
    </row>
    <row r="1890" spans="2:2" ht="13.5">
      <c r="B1890" s="16" t="s">
        <v>2038</v>
      </c>
    </row>
    <row r="1891" spans="2:2" ht="13.5">
      <c r="B1891" s="16" t="s">
        <v>2039</v>
      </c>
    </row>
    <row r="1892" spans="2:2" ht="13.5">
      <c r="B1892" s="16" t="s">
        <v>2040</v>
      </c>
    </row>
    <row r="1893" spans="2:2" ht="13.5">
      <c r="B1893" s="16" t="s">
        <v>2041</v>
      </c>
    </row>
    <row r="1894" spans="2:2" ht="13.5">
      <c r="B1894" s="16" t="s">
        <v>2042</v>
      </c>
    </row>
    <row r="1895" spans="2:2" ht="13.5">
      <c r="B1895" s="16" t="s">
        <v>2043</v>
      </c>
    </row>
    <row r="1896" spans="2:2" ht="13.5">
      <c r="B1896" s="16" t="s">
        <v>2044</v>
      </c>
    </row>
    <row r="1897" spans="2:2" ht="13.5">
      <c r="B1897" s="16" t="s">
        <v>2045</v>
      </c>
    </row>
    <row r="1898" spans="2:2" ht="13.5">
      <c r="B1898" s="16" t="s">
        <v>2046</v>
      </c>
    </row>
    <row r="1899" spans="2:2" ht="13.5">
      <c r="B1899" s="16" t="s">
        <v>2047</v>
      </c>
    </row>
    <row r="1900" spans="2:2" ht="13.5">
      <c r="B1900" s="16" t="s">
        <v>2048</v>
      </c>
    </row>
    <row r="1901" spans="2:2" ht="13.5">
      <c r="B1901" s="16" t="s">
        <v>2049</v>
      </c>
    </row>
    <row r="1902" spans="2:2" ht="13.5">
      <c r="B1902" s="16" t="s">
        <v>2050</v>
      </c>
    </row>
    <row r="1903" spans="2:2" ht="13.5">
      <c r="B1903" s="16" t="s">
        <v>2051</v>
      </c>
    </row>
    <row r="1904" spans="2:2" ht="13.5">
      <c r="B1904" s="16" t="s">
        <v>2052</v>
      </c>
    </row>
    <row r="1905" spans="2:2" ht="13.5">
      <c r="B1905" s="16" t="s">
        <v>2053</v>
      </c>
    </row>
    <row r="1906" spans="2:2" ht="13.5">
      <c r="B1906" s="16" t="s">
        <v>2054</v>
      </c>
    </row>
    <row r="1907" spans="2:2" ht="13.5">
      <c r="B1907" s="16" t="s">
        <v>2055</v>
      </c>
    </row>
    <row r="1908" spans="2:2" ht="13.5">
      <c r="B1908" s="16" t="s">
        <v>2056</v>
      </c>
    </row>
    <row r="1909" spans="2:2" ht="13.5">
      <c r="B1909" s="16" t="s">
        <v>2057</v>
      </c>
    </row>
    <row r="1910" spans="2:2" ht="13.5">
      <c r="B1910" s="16" t="s">
        <v>2058</v>
      </c>
    </row>
    <row r="1911" spans="2:2" ht="13.5">
      <c r="B1911" s="16" t="s">
        <v>2059</v>
      </c>
    </row>
    <row r="1912" spans="2:2" ht="13.5">
      <c r="B1912" s="16" t="s">
        <v>2060</v>
      </c>
    </row>
    <row r="1913" spans="2:2" ht="13.5">
      <c r="B1913" s="16" t="s">
        <v>2061</v>
      </c>
    </row>
    <row r="1914" spans="2:2" ht="13.5">
      <c r="B1914" s="16" t="s">
        <v>2062</v>
      </c>
    </row>
    <row r="1915" spans="2:2" ht="13.5">
      <c r="B1915" s="16" t="s">
        <v>2063</v>
      </c>
    </row>
    <row r="1916" spans="2:2" ht="13.5">
      <c r="B1916" s="16" t="s">
        <v>2064</v>
      </c>
    </row>
    <row r="1917" spans="2:2" ht="13.5">
      <c r="B1917" s="16" t="s">
        <v>2065</v>
      </c>
    </row>
    <row r="1918" spans="2:2" ht="13.5">
      <c r="B1918" s="16" t="s">
        <v>2066</v>
      </c>
    </row>
    <row r="1919" spans="2:2" ht="13.5">
      <c r="B1919" s="16" t="s">
        <v>2067</v>
      </c>
    </row>
    <row r="1920" spans="2:2" ht="13.5">
      <c r="B1920" s="16" t="s">
        <v>2068</v>
      </c>
    </row>
    <row r="1921" spans="2:2" ht="13.5">
      <c r="B1921" s="16" t="s">
        <v>2069</v>
      </c>
    </row>
    <row r="1922" spans="2:2" ht="13.5">
      <c r="B1922" s="16" t="s">
        <v>2070</v>
      </c>
    </row>
    <row r="1923" spans="2:2" ht="13.5">
      <c r="B1923" s="16" t="s">
        <v>2071</v>
      </c>
    </row>
    <row r="1924" spans="2:2" ht="13.5">
      <c r="B1924" s="16" t="s">
        <v>2072</v>
      </c>
    </row>
    <row r="1925" spans="2:2" ht="13.5">
      <c r="B1925" s="16" t="s">
        <v>2073</v>
      </c>
    </row>
    <row r="1926" spans="2:2" ht="13.5">
      <c r="B1926" s="16" t="s">
        <v>2074</v>
      </c>
    </row>
    <row r="1927" spans="2:2" ht="13.5">
      <c r="B1927" s="16" t="s">
        <v>2075</v>
      </c>
    </row>
    <row r="1928" spans="2:2" ht="13.5">
      <c r="B1928" s="16" t="s">
        <v>2076</v>
      </c>
    </row>
    <row r="1929" spans="2:2" ht="13.5">
      <c r="B1929" s="16" t="s">
        <v>2077</v>
      </c>
    </row>
    <row r="1930" spans="2:2" ht="13.5">
      <c r="B1930" s="16" t="s">
        <v>2078</v>
      </c>
    </row>
    <row r="1931" spans="2:2" ht="13.5">
      <c r="B1931" s="16" t="s">
        <v>2079</v>
      </c>
    </row>
    <row r="1932" spans="2:2" ht="13.5">
      <c r="B1932" s="16" t="s">
        <v>2080</v>
      </c>
    </row>
    <row r="1933" spans="2:2" ht="13.5">
      <c r="B1933" s="16" t="s">
        <v>2081</v>
      </c>
    </row>
    <row r="1934" spans="2:2" ht="13.5">
      <c r="B1934" s="16" t="s">
        <v>2082</v>
      </c>
    </row>
    <row r="1935" spans="2:2" ht="13.5">
      <c r="B1935" s="16" t="s">
        <v>2083</v>
      </c>
    </row>
    <row r="1936" spans="2:2" ht="13.5">
      <c r="B1936" s="16" t="s">
        <v>2084</v>
      </c>
    </row>
    <row r="1937" spans="2:2" ht="13.5">
      <c r="B1937" s="16" t="s">
        <v>2085</v>
      </c>
    </row>
    <row r="1938" spans="2:2" ht="13.5">
      <c r="B1938" s="16" t="s">
        <v>2086</v>
      </c>
    </row>
    <row r="1939" spans="2:2" ht="13.5">
      <c r="B1939" s="16" t="s">
        <v>2087</v>
      </c>
    </row>
    <row r="1940" spans="2:2" ht="13.5">
      <c r="B1940" s="16" t="s">
        <v>2088</v>
      </c>
    </row>
    <row r="1941" spans="2:2" ht="13.5">
      <c r="B1941" s="16" t="s">
        <v>2089</v>
      </c>
    </row>
    <row r="1942" spans="2:2" ht="13.5">
      <c r="B1942" s="16" t="s">
        <v>2090</v>
      </c>
    </row>
    <row r="1943" spans="2:2" ht="13.5">
      <c r="B1943" s="16" t="s">
        <v>2091</v>
      </c>
    </row>
    <row r="1944" spans="2:2" ht="13.5">
      <c r="B1944" s="16" t="s">
        <v>2092</v>
      </c>
    </row>
    <row r="1945" spans="2:2" ht="13.5">
      <c r="B1945" s="16" t="s">
        <v>2093</v>
      </c>
    </row>
    <row r="1946" spans="2:2" ht="13.5">
      <c r="B1946" s="16" t="s">
        <v>2094</v>
      </c>
    </row>
    <row r="1947" spans="2:2" ht="13.5">
      <c r="B1947" s="16" t="s">
        <v>2095</v>
      </c>
    </row>
    <row r="1948" spans="2:2" ht="13.5">
      <c r="B1948" s="16" t="s">
        <v>2096</v>
      </c>
    </row>
    <row r="1949" spans="2:2" ht="13.5">
      <c r="B1949" s="16" t="s">
        <v>2097</v>
      </c>
    </row>
    <row r="1950" spans="2:2" ht="13.5">
      <c r="B1950" s="16" t="s">
        <v>2098</v>
      </c>
    </row>
    <row r="1951" spans="2:2" ht="13.5">
      <c r="B1951" s="16" t="s">
        <v>2099</v>
      </c>
    </row>
    <row r="1952" spans="2:2" ht="13.5">
      <c r="B1952" s="16" t="s">
        <v>2100</v>
      </c>
    </row>
    <row r="1953" spans="2:2" ht="13.5">
      <c r="B1953" s="16" t="s">
        <v>2101</v>
      </c>
    </row>
    <row r="1954" spans="2:2" ht="13.5">
      <c r="B1954" s="16" t="s">
        <v>2102</v>
      </c>
    </row>
    <row r="1955" spans="2:2" ht="13.5">
      <c r="B1955" s="16" t="s">
        <v>2103</v>
      </c>
    </row>
    <row r="1956" spans="2:2" ht="13.5">
      <c r="B1956" s="16" t="s">
        <v>2104</v>
      </c>
    </row>
    <row r="1957" spans="2:2" ht="13.5">
      <c r="B1957" s="16" t="s">
        <v>2105</v>
      </c>
    </row>
    <row r="1958" spans="2:2" ht="13.5">
      <c r="B1958" s="16" t="s">
        <v>2106</v>
      </c>
    </row>
    <row r="1959" spans="2:2" ht="13.5">
      <c r="B1959" s="16" t="s">
        <v>2107</v>
      </c>
    </row>
    <row r="1960" spans="2:2" ht="13.5">
      <c r="B1960" s="16" t="s">
        <v>2108</v>
      </c>
    </row>
    <row r="1961" spans="2:2" ht="13.5">
      <c r="B1961" s="16" t="s">
        <v>2109</v>
      </c>
    </row>
    <row r="1962" spans="2:2" ht="13.5">
      <c r="B1962" s="16" t="s">
        <v>199</v>
      </c>
    </row>
    <row r="1963" spans="2:2" ht="13.5">
      <c r="B1963" s="16" t="s">
        <v>2110</v>
      </c>
    </row>
    <row r="1964" spans="2:2" ht="13.5">
      <c r="B1964" s="16" t="s">
        <v>2111</v>
      </c>
    </row>
    <row r="1965" spans="2:2" ht="13.5">
      <c r="B1965" s="16" t="s">
        <v>2112</v>
      </c>
    </row>
    <row r="1966" spans="2:2" ht="13.5">
      <c r="B1966" s="16" t="s">
        <v>2113</v>
      </c>
    </row>
    <row r="1967" spans="2:2" ht="13.5">
      <c r="B1967" s="16" t="s">
        <v>2114</v>
      </c>
    </row>
    <row r="1968" spans="2:2" ht="13.5">
      <c r="B1968" s="16" t="s">
        <v>2115</v>
      </c>
    </row>
    <row r="1969" spans="2:2" ht="13.5">
      <c r="B1969" s="16" t="s">
        <v>2116</v>
      </c>
    </row>
    <row r="1970" spans="2:2" ht="13.5">
      <c r="B1970" s="16" t="s">
        <v>2117</v>
      </c>
    </row>
    <row r="1971" spans="2:2" ht="13.5">
      <c r="B1971" s="16" t="s">
        <v>2118</v>
      </c>
    </row>
    <row r="1972" spans="2:2" ht="13.5">
      <c r="B1972" s="16" t="s">
        <v>2119</v>
      </c>
    </row>
    <row r="1973" spans="2:2" ht="13.5">
      <c r="B1973" s="16" t="s">
        <v>2120</v>
      </c>
    </row>
    <row r="1974" spans="2:2" ht="13.5">
      <c r="B1974" s="16" t="s">
        <v>2121</v>
      </c>
    </row>
    <row r="1975" spans="2:2" ht="13.5">
      <c r="B1975" s="16" t="s">
        <v>2122</v>
      </c>
    </row>
    <row r="1976" spans="2:2" ht="13.5">
      <c r="B1976" s="16" t="s">
        <v>2123</v>
      </c>
    </row>
    <row r="1977" spans="2:2" ht="13.5">
      <c r="B1977" s="16" t="s">
        <v>2124</v>
      </c>
    </row>
    <row r="1978" spans="2:2" ht="13.5">
      <c r="B1978" s="16" t="s">
        <v>2125</v>
      </c>
    </row>
    <row r="1979" spans="2:2" ht="13.5">
      <c r="B1979" s="16" t="s">
        <v>2126</v>
      </c>
    </row>
    <row r="1980" spans="2:2" ht="13.5">
      <c r="B1980" s="16" t="s">
        <v>2127</v>
      </c>
    </row>
    <row r="1981" spans="2:2" ht="13.5">
      <c r="B1981" s="16" t="s">
        <v>2128</v>
      </c>
    </row>
    <row r="1982" spans="2:2" ht="13.5">
      <c r="B1982" s="16" t="s">
        <v>2129</v>
      </c>
    </row>
    <row r="1983" spans="2:2" ht="13.5">
      <c r="B1983" s="16" t="s">
        <v>2130</v>
      </c>
    </row>
    <row r="1984" spans="2:2" ht="13.5">
      <c r="B1984" s="16" t="s">
        <v>2131</v>
      </c>
    </row>
    <row r="1985" spans="2:2" ht="13.5">
      <c r="B1985" s="16" t="s">
        <v>2132</v>
      </c>
    </row>
    <row r="1986" spans="2:2" ht="13.5">
      <c r="B1986" s="16" t="s">
        <v>2133</v>
      </c>
    </row>
    <row r="1987" spans="2:2" ht="13.5">
      <c r="B1987" s="16" t="s">
        <v>2134</v>
      </c>
    </row>
    <row r="1988" spans="2:2" ht="13.5">
      <c r="B1988" s="16" t="s">
        <v>2135</v>
      </c>
    </row>
    <row r="1989" spans="2:2" ht="13.5">
      <c r="B1989" s="16" t="s">
        <v>2136</v>
      </c>
    </row>
    <row r="1990" spans="2:2" ht="13.5">
      <c r="B1990" s="16" t="s">
        <v>2137</v>
      </c>
    </row>
    <row r="1991" spans="2:2" ht="13.5">
      <c r="B1991" s="16" t="s">
        <v>2138</v>
      </c>
    </row>
    <row r="1992" spans="2:2" ht="13.5">
      <c r="B1992" s="16" t="s">
        <v>2139</v>
      </c>
    </row>
    <row r="1993" spans="2:2" ht="13.5">
      <c r="B1993" s="16" t="s">
        <v>2140</v>
      </c>
    </row>
    <row r="1994" spans="2:2" ht="13.5">
      <c r="B1994" s="16" t="s">
        <v>2141</v>
      </c>
    </row>
    <row r="1995" spans="2:2" ht="13.5">
      <c r="B1995" s="16" t="s">
        <v>2142</v>
      </c>
    </row>
    <row r="1996" spans="2:2" ht="13.5">
      <c r="B1996" s="16" t="s">
        <v>2143</v>
      </c>
    </row>
    <row r="1997" spans="2:2" ht="13.5">
      <c r="B1997" s="16" t="s">
        <v>2144</v>
      </c>
    </row>
    <row r="1998" spans="2:2" ht="13.5">
      <c r="B1998" s="16" t="s">
        <v>2145</v>
      </c>
    </row>
    <row r="1999" spans="2:2" ht="13.5">
      <c r="B1999" s="16" t="s">
        <v>2146</v>
      </c>
    </row>
    <row r="2000" spans="2:2" ht="13.5">
      <c r="B2000" s="16" t="s">
        <v>2147</v>
      </c>
    </row>
    <row r="2001" spans="2:2" ht="13.5">
      <c r="B2001" s="16" t="s">
        <v>2148</v>
      </c>
    </row>
    <row r="2002" spans="2:2" ht="13.5">
      <c r="B2002" s="16" t="s">
        <v>2149</v>
      </c>
    </row>
    <row r="2003" spans="2:2" ht="13.5">
      <c r="B2003" s="16" t="s">
        <v>2150</v>
      </c>
    </row>
    <row r="2004" spans="2:2" ht="13.5">
      <c r="B2004" s="16" t="s">
        <v>2151</v>
      </c>
    </row>
    <row r="2005" spans="2:2" ht="13.5">
      <c r="B2005" s="16" t="s">
        <v>2152</v>
      </c>
    </row>
    <row r="2006" spans="2:2" ht="13.5">
      <c r="B2006" s="16" t="s">
        <v>2153</v>
      </c>
    </row>
    <row r="2007" spans="2:2" ht="13.5">
      <c r="B2007" s="16" t="s">
        <v>2154</v>
      </c>
    </row>
    <row r="2008" spans="2:2" ht="13.5">
      <c r="B2008" s="16" t="s">
        <v>2155</v>
      </c>
    </row>
    <row r="2009" spans="2:2" ht="13.5">
      <c r="B2009" s="16" t="s">
        <v>2156</v>
      </c>
    </row>
    <row r="2010" spans="2:2" ht="13.5">
      <c r="B2010" s="16" t="s">
        <v>2157</v>
      </c>
    </row>
    <row r="2011" spans="2:2" ht="13.5">
      <c r="B2011" s="16" t="s">
        <v>2158</v>
      </c>
    </row>
    <row r="2012" spans="2:2" ht="13.5">
      <c r="B2012" s="16" t="s">
        <v>2159</v>
      </c>
    </row>
    <row r="2013" spans="2:2" ht="13.5">
      <c r="B2013" s="16" t="s">
        <v>2160</v>
      </c>
    </row>
    <row r="2014" spans="2:2" ht="13.5">
      <c r="B2014" s="16" t="s">
        <v>2161</v>
      </c>
    </row>
    <row r="2015" spans="2:2" ht="13.5">
      <c r="B2015" s="16" t="s">
        <v>2162</v>
      </c>
    </row>
    <row r="2016" spans="2:2" ht="13.5">
      <c r="B2016" s="16" t="s">
        <v>2163</v>
      </c>
    </row>
    <row r="2017" spans="2:2" ht="13.5">
      <c r="B2017" s="16" t="s">
        <v>2164</v>
      </c>
    </row>
    <row r="2018" spans="2:2" ht="13.5">
      <c r="B2018" s="16" t="s">
        <v>2165</v>
      </c>
    </row>
    <row r="2019" spans="2:2" ht="13.5">
      <c r="B2019" s="16" t="s">
        <v>2166</v>
      </c>
    </row>
    <row r="2020" spans="2:2" ht="13.5">
      <c r="B2020" s="16" t="s">
        <v>2167</v>
      </c>
    </row>
    <row r="2021" spans="2:2" ht="13.5">
      <c r="B2021" s="16" t="s">
        <v>2168</v>
      </c>
    </row>
    <row r="2022" spans="2:2" ht="13.5">
      <c r="B2022" s="16" t="s">
        <v>2169</v>
      </c>
    </row>
    <row r="2023" spans="2:2" ht="13.5">
      <c r="B2023" s="16" t="s">
        <v>2170</v>
      </c>
    </row>
    <row r="2024" spans="2:2" ht="13.5">
      <c r="B2024" s="16" t="s">
        <v>2171</v>
      </c>
    </row>
    <row r="2025" spans="2:2" ht="13.5">
      <c r="B2025" s="16" t="s">
        <v>2172</v>
      </c>
    </row>
    <row r="2026" spans="2:2" ht="13.5">
      <c r="B2026" s="16" t="s">
        <v>2173</v>
      </c>
    </row>
    <row r="2027" spans="2:2" ht="13.5">
      <c r="B2027" s="16" t="s">
        <v>2174</v>
      </c>
    </row>
    <row r="2028" spans="2:2" ht="13.5">
      <c r="B2028" s="16" t="s">
        <v>2175</v>
      </c>
    </row>
    <row r="2029" spans="2:2" ht="13.5">
      <c r="B2029" s="16" t="s">
        <v>2176</v>
      </c>
    </row>
    <row r="2030" spans="2:2" ht="13.5">
      <c r="B2030" s="16" t="s">
        <v>2177</v>
      </c>
    </row>
    <row r="2031" spans="2:2" ht="13.5">
      <c r="B2031" s="16" t="s">
        <v>2178</v>
      </c>
    </row>
    <row r="2032" spans="2:2" ht="13.5">
      <c r="B2032" s="16" t="s">
        <v>2179</v>
      </c>
    </row>
    <row r="2033" spans="2:2" ht="13.5">
      <c r="B2033" s="16" t="s">
        <v>2180</v>
      </c>
    </row>
    <row r="2034" spans="2:2" ht="13.5">
      <c r="B2034" s="16" t="s">
        <v>2181</v>
      </c>
    </row>
    <row r="2035" spans="2:2" ht="13.5">
      <c r="B2035" s="16" t="s">
        <v>2182</v>
      </c>
    </row>
    <row r="2036" spans="2:2" ht="13.5">
      <c r="B2036" s="16" t="s">
        <v>2183</v>
      </c>
    </row>
    <row r="2037" spans="2:2" ht="13.5">
      <c r="B2037" s="16" t="s">
        <v>2184</v>
      </c>
    </row>
    <row r="2038" spans="2:2" ht="13.5">
      <c r="B2038" s="16" t="s">
        <v>2185</v>
      </c>
    </row>
    <row r="2039" spans="2:2" ht="13.5">
      <c r="B2039" s="16" t="s">
        <v>2186</v>
      </c>
    </row>
    <row r="2040" spans="2:2" ht="13.5">
      <c r="B2040" s="16" t="s">
        <v>2187</v>
      </c>
    </row>
    <row r="2041" spans="2:2" ht="13.5">
      <c r="B2041" s="16" t="s">
        <v>2188</v>
      </c>
    </row>
    <row r="2042" spans="2:2" ht="13.5">
      <c r="B2042" s="16" t="s">
        <v>2189</v>
      </c>
    </row>
    <row r="2043" spans="2:2" ht="13.5">
      <c r="B2043" s="16" t="s">
        <v>2190</v>
      </c>
    </row>
    <row r="2044" spans="2:2" ht="13.5">
      <c r="B2044" s="16" t="s">
        <v>2191</v>
      </c>
    </row>
    <row r="2045" spans="2:2" ht="13.5">
      <c r="B2045" s="16" t="s">
        <v>2192</v>
      </c>
    </row>
    <row r="2046" spans="2:2" ht="13.5">
      <c r="B2046" s="16" t="s">
        <v>2193</v>
      </c>
    </row>
    <row r="2047" spans="2:2" ht="13.5">
      <c r="B2047" s="16" t="s">
        <v>2194</v>
      </c>
    </row>
    <row r="2048" spans="2:2" ht="13.5">
      <c r="B2048" s="16" t="s">
        <v>2195</v>
      </c>
    </row>
    <row r="2049" spans="2:2" ht="13.5">
      <c r="B2049" s="16" t="s">
        <v>2196</v>
      </c>
    </row>
    <row r="2050" spans="2:2" ht="13.5">
      <c r="B2050" s="16" t="s">
        <v>2197</v>
      </c>
    </row>
    <row r="2051" spans="2:2" ht="13.5">
      <c r="B2051" s="16" t="s">
        <v>2198</v>
      </c>
    </row>
    <row r="2052" spans="2:2" ht="13.5">
      <c r="B2052" s="16" t="s">
        <v>2199</v>
      </c>
    </row>
    <row r="2053" spans="2:2" ht="13.5">
      <c r="B2053" s="16" t="s">
        <v>2200</v>
      </c>
    </row>
    <row r="2054" spans="2:2" ht="13.5">
      <c r="B2054" s="16" t="s">
        <v>2201</v>
      </c>
    </row>
    <row r="2055" spans="2:2" ht="13.5">
      <c r="B2055" s="16" t="s">
        <v>2202</v>
      </c>
    </row>
    <row r="2056" spans="2:2" ht="13.5">
      <c r="B2056" s="16" t="s">
        <v>2203</v>
      </c>
    </row>
    <row r="2057" spans="2:2" ht="13.5">
      <c r="B2057" s="16" t="s">
        <v>2204</v>
      </c>
    </row>
    <row r="2058" spans="2:2" ht="13.5">
      <c r="B2058" s="16" t="s">
        <v>2205</v>
      </c>
    </row>
    <row r="2059" spans="2:2" ht="13.5">
      <c r="B2059" s="16" t="s">
        <v>2206</v>
      </c>
    </row>
    <row r="2060" spans="2:2" ht="13.5">
      <c r="B2060" s="16" t="s">
        <v>2207</v>
      </c>
    </row>
    <row r="2061" spans="2:2" ht="13.5">
      <c r="B2061" s="16" t="s">
        <v>2208</v>
      </c>
    </row>
    <row r="2062" spans="2:2" ht="13.5">
      <c r="B2062" s="16" t="s">
        <v>2209</v>
      </c>
    </row>
    <row r="2063" spans="2:2" ht="13.5">
      <c r="B2063" s="16" t="s">
        <v>2210</v>
      </c>
    </row>
    <row r="2064" spans="2:2" ht="13.5">
      <c r="B2064" s="16" t="s">
        <v>2211</v>
      </c>
    </row>
    <row r="2065" spans="2:2" ht="13.5">
      <c r="B2065" s="16" t="s">
        <v>2212</v>
      </c>
    </row>
    <row r="2066" spans="2:2" ht="13.5">
      <c r="B2066" s="16" t="s">
        <v>2213</v>
      </c>
    </row>
    <row r="2067" spans="2:2" ht="13.5">
      <c r="B2067" s="16" t="s">
        <v>2214</v>
      </c>
    </row>
    <row r="2068" spans="2:2" ht="13.5">
      <c r="B2068" s="16" t="s">
        <v>2215</v>
      </c>
    </row>
    <row r="2069" spans="2:2" ht="13.5">
      <c r="B2069" s="16" t="s">
        <v>2216</v>
      </c>
    </row>
    <row r="2070" spans="2:2" ht="13.5">
      <c r="B2070" s="16" t="s">
        <v>2217</v>
      </c>
    </row>
    <row r="2071" spans="2:2" ht="13.5">
      <c r="B2071" s="16" t="s">
        <v>2218</v>
      </c>
    </row>
    <row r="2072" spans="2:2" ht="13.5">
      <c r="B2072" s="16" t="s">
        <v>2219</v>
      </c>
    </row>
    <row r="2073" spans="2:2" ht="13.5">
      <c r="B2073" s="16" t="s">
        <v>2220</v>
      </c>
    </row>
    <row r="2074" spans="2:2" ht="13.5">
      <c r="B2074" s="16" t="s">
        <v>2221</v>
      </c>
    </row>
    <row r="2075" spans="2:2" ht="13.5">
      <c r="B2075" s="16" t="s">
        <v>2222</v>
      </c>
    </row>
    <row r="2076" spans="2:2" ht="13.5">
      <c r="B2076" s="16" t="s">
        <v>2223</v>
      </c>
    </row>
    <row r="2077" spans="2:2" ht="13.5">
      <c r="B2077" s="16" t="s">
        <v>2224</v>
      </c>
    </row>
    <row r="2078" spans="2:2" ht="13.5">
      <c r="B2078" s="16" t="s">
        <v>2225</v>
      </c>
    </row>
    <row r="2079" spans="2:2" ht="13.5">
      <c r="B2079" s="16" t="s">
        <v>2226</v>
      </c>
    </row>
    <row r="2080" spans="2:2" ht="13.5">
      <c r="B2080" s="16" t="s">
        <v>2227</v>
      </c>
    </row>
    <row r="2081" spans="2:2" ht="13.5">
      <c r="B2081" s="16" t="s">
        <v>2228</v>
      </c>
    </row>
    <row r="2082" spans="2:2" ht="13.5">
      <c r="B2082" s="16" t="s">
        <v>2229</v>
      </c>
    </row>
    <row r="2083" spans="2:2" ht="13.5">
      <c r="B2083" s="16" t="s">
        <v>2230</v>
      </c>
    </row>
    <row r="2084" spans="2:2" ht="13.5">
      <c r="B2084" s="16" t="s">
        <v>2231</v>
      </c>
    </row>
    <row r="2085" spans="2:2" ht="13.5">
      <c r="B2085" s="16" t="s">
        <v>2232</v>
      </c>
    </row>
    <row r="2086" spans="2:2" ht="13.5">
      <c r="B2086" s="16" t="s">
        <v>2233</v>
      </c>
    </row>
    <row r="2087" spans="2:2" ht="13.5">
      <c r="B2087" s="16" t="s">
        <v>2234</v>
      </c>
    </row>
    <row r="2088" spans="2:2" ht="13.5">
      <c r="B2088" s="16" t="s">
        <v>2235</v>
      </c>
    </row>
    <row r="2089" spans="2:2" ht="13.5">
      <c r="B2089" s="16" t="s">
        <v>2236</v>
      </c>
    </row>
    <row r="2090" spans="2:2" ht="13.5">
      <c r="B2090" s="16" t="s">
        <v>2237</v>
      </c>
    </row>
    <row r="2091" spans="2:2" ht="13.5">
      <c r="B2091" s="16" t="s">
        <v>2238</v>
      </c>
    </row>
    <row r="2092" spans="2:2" ht="13.5">
      <c r="B2092" s="16" t="s">
        <v>2239</v>
      </c>
    </row>
    <row r="2093" spans="2:2" ht="13.5">
      <c r="B2093" s="16" t="s">
        <v>2240</v>
      </c>
    </row>
    <row r="2094" spans="2:2" ht="13.5">
      <c r="B2094" s="16" t="s">
        <v>2241</v>
      </c>
    </row>
    <row r="2095" spans="2:2" ht="13.5">
      <c r="B2095" s="16" t="s">
        <v>2242</v>
      </c>
    </row>
    <row r="2096" spans="2:2" ht="13.5">
      <c r="B2096" s="16" t="s">
        <v>2243</v>
      </c>
    </row>
    <row r="2097" spans="2:2" ht="13.5">
      <c r="B2097" s="16" t="s">
        <v>2244</v>
      </c>
    </row>
    <row r="2098" spans="2:2" ht="13.5">
      <c r="B2098" s="16" t="s">
        <v>2245</v>
      </c>
    </row>
    <row r="2099" spans="2:2" ht="13.5">
      <c r="B2099" s="16" t="s">
        <v>2246</v>
      </c>
    </row>
    <row r="2100" spans="2:2" ht="13.5">
      <c r="B2100" s="16" t="s">
        <v>2247</v>
      </c>
    </row>
    <row r="2101" spans="2:2" ht="13.5">
      <c r="B2101" s="16" t="s">
        <v>2248</v>
      </c>
    </row>
    <row r="2102" spans="2:2" ht="13.5">
      <c r="B2102" s="16" t="s">
        <v>2249</v>
      </c>
    </row>
    <row r="2103" spans="2:2" ht="13.5">
      <c r="B2103" s="16" t="s">
        <v>2250</v>
      </c>
    </row>
    <row r="2104" spans="2:2" ht="13.5">
      <c r="B2104" s="16" t="s">
        <v>2251</v>
      </c>
    </row>
    <row r="2105" spans="2:2" ht="13.5">
      <c r="B2105" s="16" t="s">
        <v>2252</v>
      </c>
    </row>
    <row r="2106" spans="2:2" ht="13.5">
      <c r="B2106" s="16" t="s">
        <v>2253</v>
      </c>
    </row>
    <row r="2107" spans="2:2" ht="13.5">
      <c r="B2107" s="16" t="s">
        <v>2254</v>
      </c>
    </row>
    <row r="2108" spans="2:2" ht="13.5">
      <c r="B2108" s="16" t="s">
        <v>2255</v>
      </c>
    </row>
    <row r="2109" spans="2:2" ht="13.5">
      <c r="B2109" s="16" t="s">
        <v>2256</v>
      </c>
    </row>
    <row r="2110" spans="2:2" ht="13.5">
      <c r="B2110" s="16" t="s">
        <v>2257</v>
      </c>
    </row>
    <row r="2111" spans="2:2" ht="13.5">
      <c r="B2111" s="16" t="s">
        <v>2258</v>
      </c>
    </row>
    <row r="2112" spans="2:2" ht="13.5">
      <c r="B2112" s="16" t="s">
        <v>2259</v>
      </c>
    </row>
    <row r="2113" spans="2:2" ht="13.5">
      <c r="B2113" s="16" t="s">
        <v>2260</v>
      </c>
    </row>
    <row r="2114" spans="2:2" ht="13.5">
      <c r="B2114" s="16" t="s">
        <v>2261</v>
      </c>
    </row>
    <row r="2115" spans="2:2" ht="13.5">
      <c r="B2115" s="16" t="s">
        <v>2262</v>
      </c>
    </row>
    <row r="2116" spans="2:2" ht="13.5">
      <c r="B2116" s="16" t="s">
        <v>2263</v>
      </c>
    </row>
    <row r="2117" spans="2:2" ht="13.5">
      <c r="B2117" s="16" t="s">
        <v>2264</v>
      </c>
    </row>
    <row r="2118" spans="2:2" ht="13.5">
      <c r="B2118" s="16" t="s">
        <v>2265</v>
      </c>
    </row>
    <row r="2119" spans="2:2" ht="13.5">
      <c r="B2119" s="16" t="s">
        <v>2266</v>
      </c>
    </row>
    <row r="2120" spans="2:2" ht="13.5">
      <c r="B2120" s="16" t="s">
        <v>2267</v>
      </c>
    </row>
    <row r="2121" spans="2:2" ht="13.5">
      <c r="B2121" s="16" t="s">
        <v>2268</v>
      </c>
    </row>
    <row r="2122" spans="2:2" ht="13.5">
      <c r="B2122" s="16" t="s">
        <v>2269</v>
      </c>
    </row>
    <row r="2123" spans="2:2" ht="13.5">
      <c r="B2123" s="16" t="s">
        <v>2270</v>
      </c>
    </row>
    <row r="2124" spans="2:2" ht="13.5">
      <c r="B2124" s="16" t="s">
        <v>2271</v>
      </c>
    </row>
    <row r="2125" spans="2:2" ht="13.5">
      <c r="B2125" s="16" t="s">
        <v>2272</v>
      </c>
    </row>
    <row r="2126" spans="2:2" ht="13.5">
      <c r="B2126" s="16" t="s">
        <v>2273</v>
      </c>
    </row>
    <row r="2127" spans="2:2" ht="13.5">
      <c r="B2127" s="16" t="s">
        <v>2274</v>
      </c>
    </row>
    <row r="2128" spans="2:2" ht="13.5">
      <c r="B2128" s="16" t="s">
        <v>2275</v>
      </c>
    </row>
    <row r="2129" spans="2:2" ht="13.5">
      <c r="B2129" s="16" t="s">
        <v>2276</v>
      </c>
    </row>
    <row r="2130" spans="2:2" ht="13.5">
      <c r="B2130" s="16" t="s">
        <v>2277</v>
      </c>
    </row>
    <row r="2131" spans="2:2" ht="13.5">
      <c r="B2131" s="16" t="s">
        <v>2278</v>
      </c>
    </row>
    <row r="2132" spans="2:2" ht="13.5">
      <c r="B2132" s="16" t="s">
        <v>2279</v>
      </c>
    </row>
    <row r="2133" spans="2:2" ht="13.5">
      <c r="B2133" s="16" t="s">
        <v>2280</v>
      </c>
    </row>
    <row r="2134" spans="2:2" ht="13.5">
      <c r="B2134" s="16" t="s">
        <v>2281</v>
      </c>
    </row>
    <row r="2135" spans="2:2" ht="13.5">
      <c r="B2135" s="16" t="s">
        <v>2282</v>
      </c>
    </row>
    <row r="2136" spans="2:2" ht="13.5">
      <c r="B2136" s="16" t="s">
        <v>2283</v>
      </c>
    </row>
    <row r="2137" spans="2:2" ht="13.5">
      <c r="B2137" s="16" t="s">
        <v>2284</v>
      </c>
    </row>
    <row r="2138" spans="2:2" ht="13.5">
      <c r="B2138" s="16" t="s">
        <v>2285</v>
      </c>
    </row>
    <row r="2139" spans="2:2" ht="13.5">
      <c r="B2139" s="16" t="s">
        <v>2286</v>
      </c>
    </row>
    <row r="2140" spans="2:2" ht="13.5">
      <c r="B2140" s="16" t="s">
        <v>2287</v>
      </c>
    </row>
    <row r="2141" spans="2:2" ht="13.5">
      <c r="B2141" s="16" t="s">
        <v>2288</v>
      </c>
    </row>
    <row r="2142" spans="2:2" ht="13.5">
      <c r="B2142" s="16" t="s">
        <v>2289</v>
      </c>
    </row>
    <row r="2143" spans="2:2" ht="13.5">
      <c r="B2143" s="16" t="s">
        <v>2290</v>
      </c>
    </row>
    <row r="2144" spans="2:2" ht="13.5">
      <c r="B2144" s="16" t="s">
        <v>2291</v>
      </c>
    </row>
    <row r="2145" spans="2:2" ht="13.5">
      <c r="B2145" s="16" t="s">
        <v>2292</v>
      </c>
    </row>
    <row r="2146" spans="2:2" ht="13.5">
      <c r="B2146" s="16" t="s">
        <v>2293</v>
      </c>
    </row>
    <row r="2147" spans="2:2" ht="13.5">
      <c r="B2147" s="16" t="s">
        <v>2294</v>
      </c>
    </row>
    <row r="2148" spans="2:2" ht="13.5">
      <c r="B2148" s="16" t="s">
        <v>2295</v>
      </c>
    </row>
    <row r="2149" spans="2:2" ht="13.5">
      <c r="B2149" s="16" t="s">
        <v>2296</v>
      </c>
    </row>
    <row r="2150" spans="2:2" ht="13.5">
      <c r="B2150" s="16" t="s">
        <v>2297</v>
      </c>
    </row>
    <row r="2151" spans="2:2" ht="13.5">
      <c r="B2151" s="16" t="s">
        <v>2298</v>
      </c>
    </row>
    <row r="2152" spans="2:2" ht="13.5">
      <c r="B2152" s="16" t="s">
        <v>2299</v>
      </c>
    </row>
    <row r="2153" spans="2:2" ht="13.5">
      <c r="B2153" s="16" t="s">
        <v>2300</v>
      </c>
    </row>
    <row r="2154" spans="2:2" ht="13.5">
      <c r="B2154" s="16" t="s">
        <v>2301</v>
      </c>
    </row>
    <row r="2155" spans="2:2" ht="13.5">
      <c r="B2155" s="16" t="s">
        <v>2302</v>
      </c>
    </row>
    <row r="2156" spans="2:2" ht="13.5">
      <c r="B2156" s="16" t="s">
        <v>2303</v>
      </c>
    </row>
    <row r="2157" spans="2:2" ht="13.5">
      <c r="B2157" s="16" t="s">
        <v>2304</v>
      </c>
    </row>
    <row r="2158" spans="2:2" ht="13.5">
      <c r="B2158" s="16" t="s">
        <v>2305</v>
      </c>
    </row>
    <row r="2159" spans="2:2" ht="13.5">
      <c r="B2159" s="16" t="s">
        <v>2306</v>
      </c>
    </row>
    <row r="2160" spans="2:2" ht="13.5">
      <c r="B2160" s="16" t="s">
        <v>2307</v>
      </c>
    </row>
    <row r="2161" spans="2:2" ht="13.5">
      <c r="B2161" s="16" t="s">
        <v>2308</v>
      </c>
    </row>
    <row r="2162" spans="2:2" ht="13.5">
      <c r="B2162" s="16" t="s">
        <v>2309</v>
      </c>
    </row>
    <row r="2163" spans="2:2" ht="13.5">
      <c r="B2163" s="16" t="s">
        <v>2310</v>
      </c>
    </row>
    <row r="2164" spans="2:2" ht="13.5">
      <c r="B2164" s="16" t="s">
        <v>2311</v>
      </c>
    </row>
    <row r="2165" spans="2:2" ht="13.5">
      <c r="B2165" s="16" t="s">
        <v>2312</v>
      </c>
    </row>
    <row r="2166" spans="2:2" ht="13.5">
      <c r="B2166" s="16" t="s">
        <v>2313</v>
      </c>
    </row>
    <row r="2167" spans="2:2" ht="13.5">
      <c r="B2167" s="16" t="s">
        <v>2314</v>
      </c>
    </row>
    <row r="2168" spans="2:2" ht="13.5">
      <c r="B2168" s="16" t="s">
        <v>2315</v>
      </c>
    </row>
    <row r="2169" spans="2:2" ht="13.5">
      <c r="B2169" s="16" t="s">
        <v>2316</v>
      </c>
    </row>
    <row r="2170" spans="2:2" ht="13.5">
      <c r="B2170" s="16" t="s">
        <v>2317</v>
      </c>
    </row>
    <row r="2171" spans="2:2" ht="13.5">
      <c r="B2171" s="16" t="s">
        <v>2318</v>
      </c>
    </row>
    <row r="2172" spans="2:2" ht="13.5">
      <c r="B2172" s="16" t="s">
        <v>2319</v>
      </c>
    </row>
    <row r="2173" spans="2:2" ht="13.5">
      <c r="B2173" s="16" t="s">
        <v>2320</v>
      </c>
    </row>
    <row r="2174" spans="2:2" ht="13.5">
      <c r="B2174" s="16" t="s">
        <v>2321</v>
      </c>
    </row>
    <row r="2175" spans="2:2" ht="13.5">
      <c r="B2175" s="16" t="s">
        <v>2322</v>
      </c>
    </row>
    <row r="2176" spans="2:2" ht="13.5">
      <c r="B2176" s="16" t="s">
        <v>2323</v>
      </c>
    </row>
    <row r="2177" spans="2:2" ht="13.5">
      <c r="B2177" s="16" t="s">
        <v>2324</v>
      </c>
    </row>
    <row r="2178" spans="2:2" ht="13.5">
      <c r="B2178" s="16" t="s">
        <v>2325</v>
      </c>
    </row>
    <row r="2179" spans="2:2" ht="13.5">
      <c r="B2179" s="16" t="s">
        <v>2326</v>
      </c>
    </row>
    <row r="2180" spans="2:2" ht="13.5">
      <c r="B2180" s="16" t="s">
        <v>2327</v>
      </c>
    </row>
    <row r="2181" spans="2:2" ht="13.5">
      <c r="B2181" s="16" t="s">
        <v>2328</v>
      </c>
    </row>
    <row r="2182" spans="2:2" ht="13.5">
      <c r="B2182" s="16" t="s">
        <v>2329</v>
      </c>
    </row>
    <row r="2183" spans="2:2" ht="13.5">
      <c r="B2183" s="16" t="s">
        <v>2330</v>
      </c>
    </row>
    <row r="2184" spans="2:2" ht="13.5">
      <c r="B2184" s="16" t="s">
        <v>2331</v>
      </c>
    </row>
    <row r="2185" spans="2:2" ht="13.5">
      <c r="B2185" s="16" t="s">
        <v>2332</v>
      </c>
    </row>
    <row r="2186" spans="2:2" ht="13.5">
      <c r="B2186" s="16" t="s">
        <v>2333</v>
      </c>
    </row>
    <row r="2187" spans="2:2" ht="13.5">
      <c r="B2187" s="16" t="s">
        <v>2334</v>
      </c>
    </row>
    <row r="2188" spans="2:2" ht="13.5">
      <c r="B2188" s="16" t="s">
        <v>2335</v>
      </c>
    </row>
    <row r="2189" spans="2:2" ht="13.5">
      <c r="B2189" s="16" t="s">
        <v>2336</v>
      </c>
    </row>
    <row r="2190" spans="2:2" ht="13.5">
      <c r="B2190" s="16" t="s">
        <v>2337</v>
      </c>
    </row>
    <row r="2191" spans="2:2" ht="13.5">
      <c r="B2191" s="16" t="s">
        <v>2338</v>
      </c>
    </row>
    <row r="2192" spans="2:2" ht="13.5">
      <c r="B2192" s="16" t="s">
        <v>2339</v>
      </c>
    </row>
    <row r="2193" spans="2:2" ht="13.5">
      <c r="B2193" s="16" t="s">
        <v>2340</v>
      </c>
    </row>
    <row r="2194" spans="2:2" ht="13.5">
      <c r="B2194" s="16" t="s">
        <v>2341</v>
      </c>
    </row>
    <row r="2195" spans="2:2" ht="13.5">
      <c r="B2195" s="16" t="s">
        <v>2342</v>
      </c>
    </row>
    <row r="2196" spans="2:2" ht="13.5">
      <c r="B2196" s="16" t="s">
        <v>2343</v>
      </c>
    </row>
    <row r="2197" spans="2:2" ht="13.5">
      <c r="B2197" s="16" t="s">
        <v>2344</v>
      </c>
    </row>
    <row r="2198" spans="2:2" ht="13.5">
      <c r="B2198" s="16" t="s">
        <v>2345</v>
      </c>
    </row>
    <row r="2199" spans="2:2" ht="13.5">
      <c r="B2199" s="16" t="s">
        <v>2346</v>
      </c>
    </row>
    <row r="2200" spans="2:2" ht="13.5">
      <c r="B2200" s="16" t="s">
        <v>2347</v>
      </c>
    </row>
    <row r="2201" spans="2:2" ht="13.5">
      <c r="B2201" s="16" t="s">
        <v>2348</v>
      </c>
    </row>
    <row r="2202" spans="2:2" ht="13.5">
      <c r="B2202" s="16" t="s">
        <v>2349</v>
      </c>
    </row>
    <row r="2203" spans="2:2" ht="13.5">
      <c r="B2203" s="16" t="s">
        <v>2350</v>
      </c>
    </row>
    <row r="2204" spans="2:2" ht="13.5">
      <c r="B2204" s="16" t="s">
        <v>2351</v>
      </c>
    </row>
    <row r="2205" spans="2:2" ht="13.5">
      <c r="B2205" s="16" t="s">
        <v>2352</v>
      </c>
    </row>
    <row r="2206" spans="2:2" ht="13.5">
      <c r="B2206" s="16" t="s">
        <v>2353</v>
      </c>
    </row>
    <row r="2207" spans="2:2" ht="13.5">
      <c r="B2207" s="16" t="s">
        <v>2354</v>
      </c>
    </row>
    <row r="2208" spans="2:2" ht="13.5">
      <c r="B2208" s="16" t="s">
        <v>2355</v>
      </c>
    </row>
    <row r="2209" spans="2:2" ht="13.5">
      <c r="B2209" s="16" t="s">
        <v>2356</v>
      </c>
    </row>
    <row r="2210" spans="2:2" ht="13.5">
      <c r="B2210" s="16" t="s">
        <v>2357</v>
      </c>
    </row>
    <row r="2211" spans="2:2" ht="13.5">
      <c r="B2211" s="16" t="s">
        <v>2358</v>
      </c>
    </row>
    <row r="2212" spans="2:2" ht="13.5">
      <c r="B2212" s="16" t="s">
        <v>2359</v>
      </c>
    </row>
    <row r="2213" spans="2:2" ht="13.5">
      <c r="B2213" s="16" t="s">
        <v>2360</v>
      </c>
    </row>
    <row r="2214" spans="2:2" ht="13.5">
      <c r="B2214" s="16" t="s">
        <v>2361</v>
      </c>
    </row>
    <row r="2215" spans="2:2" ht="13.5">
      <c r="B2215" s="16" t="s">
        <v>2362</v>
      </c>
    </row>
    <row r="2216" spans="2:2" ht="13.5">
      <c r="B2216" s="16" t="s">
        <v>2363</v>
      </c>
    </row>
    <row r="2217" spans="2:2" ht="13.5">
      <c r="B2217" s="16" t="s">
        <v>2364</v>
      </c>
    </row>
    <row r="2218" spans="2:2" ht="13.5">
      <c r="B2218" s="16" t="s">
        <v>2365</v>
      </c>
    </row>
    <row r="2219" spans="2:2" ht="13.5">
      <c r="B2219" s="16" t="s">
        <v>2366</v>
      </c>
    </row>
    <row r="2220" spans="2:2" ht="13.5">
      <c r="B2220" s="16" t="s">
        <v>2367</v>
      </c>
    </row>
    <row r="2221" spans="2:2" ht="13.5">
      <c r="B2221" s="16" t="s">
        <v>2368</v>
      </c>
    </row>
    <row r="2222" spans="2:2" ht="13.5">
      <c r="B2222" s="16" t="s">
        <v>2369</v>
      </c>
    </row>
    <row r="2223" spans="2:2" ht="13.5">
      <c r="B2223" s="16" t="s">
        <v>2370</v>
      </c>
    </row>
    <row r="2224" spans="2:2" ht="13.5">
      <c r="B2224" s="16" t="s">
        <v>2371</v>
      </c>
    </row>
    <row r="2225" spans="2:2" ht="13.5">
      <c r="B2225" s="16" t="s">
        <v>2372</v>
      </c>
    </row>
    <row r="2226" spans="2:2" ht="13.5">
      <c r="B2226" s="16" t="s">
        <v>2373</v>
      </c>
    </row>
    <row r="2227" spans="2:2" ht="13.5">
      <c r="B2227" s="16" t="s">
        <v>2374</v>
      </c>
    </row>
    <row r="2228" spans="2:2" ht="13.5">
      <c r="B2228" s="16" t="s">
        <v>2375</v>
      </c>
    </row>
    <row r="2229" spans="2:2" ht="13.5">
      <c r="B2229" s="16" t="s">
        <v>2376</v>
      </c>
    </row>
    <row r="2230" spans="2:2" ht="13.5">
      <c r="B2230" s="16" t="s">
        <v>2377</v>
      </c>
    </row>
    <row r="2231" spans="2:2" ht="13.5">
      <c r="B2231" s="16" t="s">
        <v>2378</v>
      </c>
    </row>
    <row r="2232" spans="2:2" ht="13.5">
      <c r="B2232" s="16" t="s">
        <v>2379</v>
      </c>
    </row>
    <row r="2233" spans="2:2" ht="13.5">
      <c r="B2233" s="16" t="s">
        <v>2380</v>
      </c>
    </row>
    <row r="2234" spans="2:2" ht="13.5">
      <c r="B2234" s="16" t="s">
        <v>2381</v>
      </c>
    </row>
    <row r="2235" spans="2:2" ht="13.5">
      <c r="B2235" s="16" t="s">
        <v>2382</v>
      </c>
    </row>
    <row r="2236" spans="2:2" ht="13.5">
      <c r="B2236" s="16" t="s">
        <v>2383</v>
      </c>
    </row>
    <row r="2237" spans="2:2" ht="13.5">
      <c r="B2237" s="16" t="s">
        <v>2384</v>
      </c>
    </row>
    <row r="2238" spans="2:2" ht="13.5">
      <c r="B2238" s="16" t="s">
        <v>2385</v>
      </c>
    </row>
    <row r="2239" spans="2:2" ht="13.5">
      <c r="B2239" s="16" t="s">
        <v>2386</v>
      </c>
    </row>
    <row r="2240" spans="2:2" ht="13.5">
      <c r="B2240" s="16" t="s">
        <v>2387</v>
      </c>
    </row>
    <row r="2241" spans="2:2" ht="13.5">
      <c r="B2241" s="16" t="s">
        <v>2388</v>
      </c>
    </row>
    <row r="2242" spans="2:2" ht="13.5">
      <c r="B2242" s="16" t="s">
        <v>2389</v>
      </c>
    </row>
    <row r="2243" spans="2:2" ht="13.5">
      <c r="B2243" s="16" t="s">
        <v>2390</v>
      </c>
    </row>
    <row r="2244" spans="2:2" ht="13.5">
      <c r="B2244" s="16" t="s">
        <v>2391</v>
      </c>
    </row>
    <row r="2245" spans="2:2" ht="13.5">
      <c r="B2245" s="16" t="s">
        <v>2392</v>
      </c>
    </row>
    <row r="2246" spans="2:2" ht="13.5">
      <c r="B2246" s="16" t="s">
        <v>2393</v>
      </c>
    </row>
    <row r="2247" spans="2:2" ht="13.5">
      <c r="B2247" s="16" t="s">
        <v>2394</v>
      </c>
    </row>
    <row r="2248" spans="2:2" ht="13.5">
      <c r="B2248" s="16" t="s">
        <v>2395</v>
      </c>
    </row>
    <row r="2249" spans="2:2" ht="13.5">
      <c r="B2249" s="16" t="s">
        <v>2396</v>
      </c>
    </row>
    <row r="2250" spans="2:2" ht="13.5">
      <c r="B2250" s="16" t="s">
        <v>2397</v>
      </c>
    </row>
    <row r="2251" spans="2:2" ht="13.5">
      <c r="B2251" s="16" t="s">
        <v>2398</v>
      </c>
    </row>
    <row r="2252" spans="2:2" ht="13.5">
      <c r="B2252" s="16" t="s">
        <v>2399</v>
      </c>
    </row>
    <row r="2253" spans="2:2" ht="13.5">
      <c r="B2253" s="16" t="s">
        <v>2400</v>
      </c>
    </row>
    <row r="2254" spans="2:2" ht="13.5">
      <c r="B2254" s="16" t="s">
        <v>2401</v>
      </c>
    </row>
    <row r="2255" spans="2:2" ht="13.5">
      <c r="B2255" s="16" t="s">
        <v>2402</v>
      </c>
    </row>
    <row r="2256" spans="2:2" ht="13.5">
      <c r="B2256" s="16" t="s">
        <v>2403</v>
      </c>
    </row>
    <row r="2257" spans="2:2" ht="13.5">
      <c r="B2257" s="16" t="s">
        <v>2404</v>
      </c>
    </row>
    <row r="2258" spans="2:2" ht="13.5">
      <c r="B2258" s="16" t="s">
        <v>2405</v>
      </c>
    </row>
    <row r="2259" spans="2:2" ht="13.5">
      <c r="B2259" s="16" t="s">
        <v>2406</v>
      </c>
    </row>
    <row r="2260" spans="2:2" ht="13.5">
      <c r="B2260" s="16" t="s">
        <v>2407</v>
      </c>
    </row>
    <row r="2261" spans="2:2" ht="13.5">
      <c r="B2261" s="16" t="s">
        <v>2408</v>
      </c>
    </row>
    <row r="2262" spans="2:2" ht="13.5">
      <c r="B2262" s="16" t="s">
        <v>2409</v>
      </c>
    </row>
    <row r="2263" spans="2:2" ht="13.5">
      <c r="B2263" s="16" t="s">
        <v>2410</v>
      </c>
    </row>
    <row r="2264" spans="2:2" ht="13.5">
      <c r="B2264" s="16" t="s">
        <v>2411</v>
      </c>
    </row>
    <row r="2265" spans="2:2" ht="13.5">
      <c r="B2265" s="16" t="s">
        <v>2412</v>
      </c>
    </row>
    <row r="2266" spans="2:2" ht="13.5">
      <c r="B2266" s="16" t="s">
        <v>2413</v>
      </c>
    </row>
    <row r="2267" spans="2:2" ht="13.5">
      <c r="B2267" s="16" t="s">
        <v>2414</v>
      </c>
    </row>
    <row r="2268" spans="2:2" ht="13.5">
      <c r="B2268" s="16" t="s">
        <v>2415</v>
      </c>
    </row>
    <row r="2269" spans="2:2" ht="13.5">
      <c r="B2269" s="16" t="s">
        <v>2416</v>
      </c>
    </row>
    <row r="2270" spans="2:2" ht="13.5">
      <c r="B2270" s="16" t="s">
        <v>2417</v>
      </c>
    </row>
    <row r="2271" spans="2:2" ht="13.5">
      <c r="B2271" s="16" t="s">
        <v>2418</v>
      </c>
    </row>
    <row r="2272" spans="2:2" ht="13.5">
      <c r="B2272" s="16" t="s">
        <v>2419</v>
      </c>
    </row>
    <row r="2273" spans="2:2" ht="13.5">
      <c r="B2273" s="16" t="s">
        <v>2420</v>
      </c>
    </row>
    <row r="2274" spans="2:2" ht="13.5">
      <c r="B2274" s="16" t="s">
        <v>2421</v>
      </c>
    </row>
    <row r="2275" spans="2:2" ht="13.5">
      <c r="B2275" s="16" t="s">
        <v>2422</v>
      </c>
    </row>
    <row r="2276" spans="2:2" ht="13.5">
      <c r="B2276" s="16" t="s">
        <v>2423</v>
      </c>
    </row>
    <row r="2277" spans="2:2" ht="13.5">
      <c r="B2277" s="16" t="s">
        <v>2424</v>
      </c>
    </row>
    <row r="2278" spans="2:2" ht="13.5">
      <c r="B2278" s="16" t="s">
        <v>2425</v>
      </c>
    </row>
    <row r="2279" spans="2:2" ht="13.5">
      <c r="B2279" s="16" t="s">
        <v>2426</v>
      </c>
    </row>
    <row r="2280" spans="2:2" ht="13.5">
      <c r="B2280" s="16" t="s">
        <v>2427</v>
      </c>
    </row>
    <row r="2281" spans="2:2" ht="13.5">
      <c r="B2281" s="16" t="s">
        <v>2428</v>
      </c>
    </row>
    <row r="2282" spans="2:2" ht="13.5">
      <c r="B2282" s="16" t="s">
        <v>2429</v>
      </c>
    </row>
    <row r="2283" spans="2:2" ht="13.5">
      <c r="B2283" s="16" t="s">
        <v>2430</v>
      </c>
    </row>
    <row r="2284" spans="2:2" ht="13.5">
      <c r="B2284" s="16" t="s">
        <v>2431</v>
      </c>
    </row>
    <row r="2285" spans="2:2" ht="13.5">
      <c r="B2285" s="16" t="s">
        <v>2432</v>
      </c>
    </row>
    <row r="2286" spans="2:2" ht="13.5">
      <c r="B2286" s="16" t="s">
        <v>2433</v>
      </c>
    </row>
    <row r="2287" spans="2:2" ht="13.5">
      <c r="B2287" s="16" t="s">
        <v>2434</v>
      </c>
    </row>
    <row r="2288" spans="2:2" ht="13.5">
      <c r="B2288" s="16" t="s">
        <v>2435</v>
      </c>
    </row>
    <row r="2289" spans="2:2" ht="13.5">
      <c r="B2289" s="16" t="s">
        <v>2436</v>
      </c>
    </row>
    <row r="2290" spans="2:2" ht="13.5">
      <c r="B2290" s="16" t="s">
        <v>2437</v>
      </c>
    </row>
    <row r="2291" spans="2:2" ht="13.5">
      <c r="B2291" s="16" t="s">
        <v>2438</v>
      </c>
    </row>
    <row r="2292" spans="2:2" ht="13.5">
      <c r="B2292" s="16" t="s">
        <v>2439</v>
      </c>
    </row>
    <row r="2293" spans="2:2" ht="13.5">
      <c r="B2293" s="16" t="s">
        <v>2440</v>
      </c>
    </row>
    <row r="2294" spans="2:2" ht="13.5">
      <c r="B2294" s="16" t="s">
        <v>2441</v>
      </c>
    </row>
    <row r="2295" spans="2:2" ht="13.5">
      <c r="B2295" s="16" t="s">
        <v>2442</v>
      </c>
    </row>
    <row r="2296" spans="2:2" ht="13.5">
      <c r="B2296" s="16" t="s">
        <v>2443</v>
      </c>
    </row>
    <row r="2297" spans="2:2" ht="13.5">
      <c r="B2297" s="16" t="s">
        <v>2444</v>
      </c>
    </row>
    <row r="2298" spans="2:2" ht="13.5">
      <c r="B2298" s="16" t="s">
        <v>2445</v>
      </c>
    </row>
    <row r="2299" spans="2:2" ht="13.5">
      <c r="B2299" s="16" t="s">
        <v>2446</v>
      </c>
    </row>
    <row r="2300" spans="2:2" ht="13.5">
      <c r="B2300" s="16" t="s">
        <v>2447</v>
      </c>
    </row>
    <row r="2301" spans="2:2" ht="13.5">
      <c r="B2301" s="16" t="s">
        <v>2448</v>
      </c>
    </row>
    <row r="2302" spans="2:2" ht="13.5">
      <c r="B2302" s="16" t="s">
        <v>2449</v>
      </c>
    </row>
    <row r="2303" spans="2:2" ht="13.5">
      <c r="B2303" s="16" t="s">
        <v>2450</v>
      </c>
    </row>
    <row r="2304" spans="2:2" ht="13.5">
      <c r="B2304" s="16" t="s">
        <v>2451</v>
      </c>
    </row>
    <row r="2305" spans="2:2" ht="13.5">
      <c r="B2305" s="16" t="s">
        <v>2452</v>
      </c>
    </row>
    <row r="2306" spans="2:2" ht="13.5">
      <c r="B2306" s="16" t="s">
        <v>2453</v>
      </c>
    </row>
    <row r="2307" spans="2:2" ht="13.5">
      <c r="B2307" s="16" t="s">
        <v>2454</v>
      </c>
    </row>
    <row r="2308" spans="2:2" ht="13.5">
      <c r="B2308" s="16" t="s">
        <v>2455</v>
      </c>
    </row>
    <row r="2309" spans="2:2" ht="13.5">
      <c r="B2309" s="16" t="s">
        <v>2456</v>
      </c>
    </row>
    <row r="2310" spans="2:2" ht="13.5">
      <c r="B2310" s="16" t="s">
        <v>2457</v>
      </c>
    </row>
    <row r="2311" spans="2:2" ht="13.5">
      <c r="B2311" s="16" t="s">
        <v>2458</v>
      </c>
    </row>
    <row r="2312" spans="2:2" ht="13.5">
      <c r="B2312" s="16" t="s">
        <v>2459</v>
      </c>
    </row>
    <row r="2313" spans="2:2" ht="13.5">
      <c r="B2313" s="16" t="s">
        <v>2460</v>
      </c>
    </row>
    <row r="2314" spans="2:2" ht="13.5">
      <c r="B2314" s="16" t="s">
        <v>2461</v>
      </c>
    </row>
    <row r="2315" spans="2:2" ht="13.5">
      <c r="B2315" s="16" t="s">
        <v>2462</v>
      </c>
    </row>
    <row r="2316" spans="2:2" ht="13.5">
      <c r="B2316" s="16" t="s">
        <v>2463</v>
      </c>
    </row>
    <row r="2317" spans="2:2" ht="13.5">
      <c r="B2317" s="16" t="s">
        <v>2464</v>
      </c>
    </row>
    <row r="2318" spans="2:2" ht="13.5">
      <c r="B2318" s="16" t="s">
        <v>2465</v>
      </c>
    </row>
    <row r="2319" spans="2:2" ht="13.5">
      <c r="B2319" s="16" t="s">
        <v>2466</v>
      </c>
    </row>
    <row r="2320" spans="2:2" ht="13.5">
      <c r="B2320" s="16" t="s">
        <v>2467</v>
      </c>
    </row>
    <row r="2321" spans="2:2" ht="13.5">
      <c r="B2321" s="16" t="s">
        <v>2468</v>
      </c>
    </row>
    <row r="2322" spans="2:2" ht="13.5">
      <c r="B2322" s="16" t="s">
        <v>2469</v>
      </c>
    </row>
    <row r="2323" spans="2:2" ht="13.5">
      <c r="B2323" s="16" t="s">
        <v>2470</v>
      </c>
    </row>
    <row r="2324" spans="2:2" ht="13.5">
      <c r="B2324" s="16" t="s">
        <v>2471</v>
      </c>
    </row>
    <row r="2325" spans="2:2" ht="13.5">
      <c r="B2325" s="16" t="s">
        <v>2472</v>
      </c>
    </row>
    <row r="2326" spans="2:2" ht="13.5">
      <c r="B2326" s="16" t="s">
        <v>2473</v>
      </c>
    </row>
    <row r="2327" spans="2:2" ht="13.5">
      <c r="B2327" s="16" t="s">
        <v>2474</v>
      </c>
    </row>
    <row r="2328" spans="2:2" ht="13.5">
      <c r="B2328" s="16" t="s">
        <v>2475</v>
      </c>
    </row>
    <row r="2329" spans="2:2" ht="13.5">
      <c r="B2329" s="16" t="s">
        <v>2476</v>
      </c>
    </row>
    <row r="2330" spans="2:2" ht="13.5">
      <c r="B2330" s="16" t="s">
        <v>2477</v>
      </c>
    </row>
    <row r="2331" spans="2:2" ht="13.5">
      <c r="B2331" s="16" t="s">
        <v>2478</v>
      </c>
    </row>
    <row r="2332" spans="2:2" ht="13.5">
      <c r="B2332" s="16" t="s">
        <v>2479</v>
      </c>
    </row>
    <row r="2333" spans="2:2" ht="13.5">
      <c r="B2333" s="16" t="s">
        <v>2480</v>
      </c>
    </row>
    <row r="2334" spans="2:2" ht="13.5">
      <c r="B2334" s="16" t="s">
        <v>2481</v>
      </c>
    </row>
    <row r="2335" spans="2:2" ht="13.5">
      <c r="B2335" s="16" t="s">
        <v>2482</v>
      </c>
    </row>
    <row r="2336" spans="2:2" ht="13.5">
      <c r="B2336" s="16" t="s">
        <v>2483</v>
      </c>
    </row>
    <row r="2337" spans="2:2" ht="13.5">
      <c r="B2337" s="16" t="s">
        <v>2484</v>
      </c>
    </row>
    <row r="2338" spans="2:2" ht="13.5">
      <c r="B2338" s="16" t="s">
        <v>2485</v>
      </c>
    </row>
    <row r="2339" spans="2:2" ht="13.5">
      <c r="B2339" s="16" t="s">
        <v>2486</v>
      </c>
    </row>
    <row r="2340" spans="2:2" ht="13.5">
      <c r="B2340" s="16" t="s">
        <v>2487</v>
      </c>
    </row>
    <row r="2341" spans="2:2" ht="13.5">
      <c r="B2341" s="16" t="s">
        <v>2488</v>
      </c>
    </row>
    <row r="2342" spans="2:2" ht="13.5">
      <c r="B2342" s="16" t="s">
        <v>2489</v>
      </c>
    </row>
    <row r="2343" spans="2:2" ht="13.5">
      <c r="B2343" s="16" t="s">
        <v>2490</v>
      </c>
    </row>
    <row r="2344" spans="2:2" ht="13.5">
      <c r="B2344" s="16" t="s">
        <v>2491</v>
      </c>
    </row>
    <row r="2345" spans="2:2" ht="13.5">
      <c r="B2345" s="16" t="s">
        <v>2492</v>
      </c>
    </row>
    <row r="2346" spans="2:2" ht="13.5">
      <c r="B2346" s="16" t="s">
        <v>2493</v>
      </c>
    </row>
    <row r="2347" spans="2:2" ht="13.5">
      <c r="B2347" s="16" t="s">
        <v>2494</v>
      </c>
    </row>
    <row r="2348" spans="2:2" ht="13.5">
      <c r="B2348" s="16" t="s">
        <v>2495</v>
      </c>
    </row>
    <row r="2349" spans="2:2" ht="13.5">
      <c r="B2349" s="16" t="s">
        <v>2496</v>
      </c>
    </row>
    <row r="2350" spans="2:2" ht="13.5">
      <c r="B2350" s="16" t="s">
        <v>2497</v>
      </c>
    </row>
    <row r="2351" spans="2:2" ht="13.5">
      <c r="B2351" s="16" t="s">
        <v>2498</v>
      </c>
    </row>
    <row r="2352" spans="2:2" ht="13.5">
      <c r="B2352" s="16" t="s">
        <v>2499</v>
      </c>
    </row>
    <row r="2353" spans="2:2" ht="13.5">
      <c r="B2353" s="16" t="s">
        <v>2500</v>
      </c>
    </row>
    <row r="2354" spans="2:2" ht="13.5">
      <c r="B2354" s="16" t="s">
        <v>2501</v>
      </c>
    </row>
    <row r="2355" spans="2:2" ht="13.5">
      <c r="B2355" s="16" t="s">
        <v>2502</v>
      </c>
    </row>
    <row r="2356" spans="2:2" ht="13.5">
      <c r="B2356" s="16" t="s">
        <v>2503</v>
      </c>
    </row>
    <row r="2357" spans="2:2" ht="13.5">
      <c r="B2357" s="16" t="s">
        <v>2504</v>
      </c>
    </row>
    <row r="2358" spans="2:2" ht="13.5">
      <c r="B2358" s="16" t="s">
        <v>2505</v>
      </c>
    </row>
    <row r="2359" spans="2:2" ht="13.5">
      <c r="B2359" s="16" t="s">
        <v>2506</v>
      </c>
    </row>
    <row r="2360" spans="2:2" ht="13.5">
      <c r="B2360" s="16" t="s">
        <v>2507</v>
      </c>
    </row>
    <row r="2361" spans="2:2" ht="13.5">
      <c r="B2361" s="16" t="s">
        <v>2508</v>
      </c>
    </row>
    <row r="2362" spans="2:2" ht="13.5">
      <c r="B2362" s="16" t="s">
        <v>2509</v>
      </c>
    </row>
    <row r="2363" spans="2:2" ht="13.5">
      <c r="B2363" s="16" t="s">
        <v>2510</v>
      </c>
    </row>
    <row r="2364" spans="2:2" ht="13.5">
      <c r="B2364" s="16" t="s">
        <v>2511</v>
      </c>
    </row>
    <row r="2365" spans="2:2" ht="13.5">
      <c r="B2365" s="16" t="s">
        <v>2512</v>
      </c>
    </row>
    <row r="2366" spans="2:2" ht="13.5">
      <c r="B2366" s="16" t="s">
        <v>2513</v>
      </c>
    </row>
    <row r="2367" spans="2:2" ht="13.5">
      <c r="B2367" s="16" t="s">
        <v>2514</v>
      </c>
    </row>
    <row r="2368" spans="2:2" ht="13.5">
      <c r="B2368" s="16" t="s">
        <v>2515</v>
      </c>
    </row>
    <row r="2369" spans="2:2" ht="13.5">
      <c r="B2369" s="16" t="s">
        <v>2516</v>
      </c>
    </row>
    <row r="2370" spans="2:2" ht="13.5">
      <c r="B2370" s="16" t="s">
        <v>2517</v>
      </c>
    </row>
    <row r="2371" spans="2:2" ht="13.5">
      <c r="B2371" s="16" t="s">
        <v>2518</v>
      </c>
    </row>
    <row r="2372" spans="2:2" ht="13.5">
      <c r="B2372" s="16" t="s">
        <v>2519</v>
      </c>
    </row>
    <row r="2373" spans="2:2" ht="13.5">
      <c r="B2373" s="16" t="s">
        <v>2520</v>
      </c>
    </row>
    <row r="2374" spans="2:2" ht="13.5">
      <c r="B2374" s="16" t="s">
        <v>2521</v>
      </c>
    </row>
    <row r="2375" spans="2:2" ht="13.5">
      <c r="B2375" s="16" t="s">
        <v>2522</v>
      </c>
    </row>
    <row r="2376" spans="2:2" ht="13.5">
      <c r="B2376" s="16" t="s">
        <v>2523</v>
      </c>
    </row>
    <row r="2377" spans="2:2" ht="13.5">
      <c r="B2377" s="16" t="s">
        <v>2524</v>
      </c>
    </row>
    <row r="2378" spans="2:2" ht="13.5">
      <c r="B2378" s="16" t="s">
        <v>2525</v>
      </c>
    </row>
    <row r="2379" spans="2:2" ht="13.5">
      <c r="B2379" s="16" t="s">
        <v>2526</v>
      </c>
    </row>
    <row r="2380" spans="2:2" ht="13.5">
      <c r="B2380" s="16" t="s">
        <v>2527</v>
      </c>
    </row>
    <row r="2381" spans="2:2" ht="13.5">
      <c r="B2381" s="16" t="s">
        <v>2528</v>
      </c>
    </row>
    <row r="2382" spans="2:2" ht="13.5">
      <c r="B2382" s="16" t="s">
        <v>2529</v>
      </c>
    </row>
    <row r="2383" spans="2:2" ht="13.5">
      <c r="B2383" s="16" t="s">
        <v>2530</v>
      </c>
    </row>
    <row r="2384" spans="2:2" ht="13.5">
      <c r="B2384" s="16" t="s">
        <v>2531</v>
      </c>
    </row>
    <row r="2385" spans="2:2" ht="13.5">
      <c r="B2385" s="16" t="s">
        <v>2532</v>
      </c>
    </row>
    <row r="2386" spans="2:2" ht="13.5">
      <c r="B2386" s="16" t="s">
        <v>2533</v>
      </c>
    </row>
    <row r="2387" spans="2:2" ht="13.5">
      <c r="B2387" s="16" t="s">
        <v>2534</v>
      </c>
    </row>
    <row r="2388" spans="2:2" ht="13.5">
      <c r="B2388" s="16" t="s">
        <v>2535</v>
      </c>
    </row>
    <row r="2389" spans="2:2" ht="13.5">
      <c r="B2389" s="16" t="s">
        <v>2536</v>
      </c>
    </row>
    <row r="2390" spans="2:2" ht="13.5">
      <c r="B2390" s="16" t="s">
        <v>2537</v>
      </c>
    </row>
    <row r="2391" spans="2:2" ht="13.5">
      <c r="B2391" s="16" t="s">
        <v>2538</v>
      </c>
    </row>
    <row r="2392" spans="2:2" ht="13.5">
      <c r="B2392" s="16" t="s">
        <v>2539</v>
      </c>
    </row>
    <row r="2393" spans="2:2" ht="13.5">
      <c r="B2393" s="16" t="s">
        <v>2540</v>
      </c>
    </row>
    <row r="2394" spans="2:2" ht="13.5">
      <c r="B2394" s="16" t="s">
        <v>2541</v>
      </c>
    </row>
    <row r="2395" spans="2:2" ht="13.5">
      <c r="B2395" s="16" t="s">
        <v>2542</v>
      </c>
    </row>
    <row r="2396" spans="2:2" ht="13.5">
      <c r="B2396" s="16" t="s">
        <v>2543</v>
      </c>
    </row>
    <row r="2397" spans="2:2" ht="13.5">
      <c r="B2397" s="16" t="s">
        <v>2544</v>
      </c>
    </row>
    <row r="2398" spans="2:2" ht="13.5">
      <c r="B2398" s="16" t="s">
        <v>2545</v>
      </c>
    </row>
    <row r="2399" spans="2:2" ht="13.5">
      <c r="B2399" s="16" t="s">
        <v>2546</v>
      </c>
    </row>
    <row r="2400" spans="2:2" ht="13.5">
      <c r="B2400" s="16" t="s">
        <v>2547</v>
      </c>
    </row>
    <row r="2401" spans="2:2" ht="13.5">
      <c r="B2401" s="16" t="s">
        <v>2548</v>
      </c>
    </row>
    <row r="2402" spans="2:2" ht="13.5">
      <c r="B2402" s="16" t="s">
        <v>2549</v>
      </c>
    </row>
    <row r="2403" spans="2:2" ht="13.5">
      <c r="B2403" s="16" t="s">
        <v>2550</v>
      </c>
    </row>
    <row r="2404" spans="2:2" ht="13.5">
      <c r="B2404" s="16" t="s">
        <v>2551</v>
      </c>
    </row>
    <row r="2405" spans="2:2" ht="13.5">
      <c r="B2405" s="16" t="s">
        <v>2552</v>
      </c>
    </row>
    <row r="2406" spans="2:2" ht="13.5">
      <c r="B2406" s="16" t="s">
        <v>2553</v>
      </c>
    </row>
    <row r="2407" spans="2:2" ht="13.5">
      <c r="B2407" s="16" t="s">
        <v>2554</v>
      </c>
    </row>
    <row r="2408" spans="2:2" ht="13.5">
      <c r="B2408" s="16" t="s">
        <v>2555</v>
      </c>
    </row>
    <row r="2409" spans="2:2" ht="13.5">
      <c r="B2409" s="16" t="s">
        <v>2556</v>
      </c>
    </row>
    <row r="2410" spans="2:2" ht="13.5">
      <c r="B2410" s="16" t="s">
        <v>2557</v>
      </c>
    </row>
    <row r="2411" spans="2:2" ht="13.5">
      <c r="B2411" s="16" t="s">
        <v>2558</v>
      </c>
    </row>
    <row r="2412" spans="2:2" ht="13.5">
      <c r="B2412" s="16" t="s">
        <v>2559</v>
      </c>
    </row>
    <row r="2413" spans="2:2" ht="13.5">
      <c r="B2413" s="16" t="s">
        <v>2560</v>
      </c>
    </row>
    <row r="2414" spans="2:2" ht="13.5">
      <c r="B2414" s="16" t="s">
        <v>2561</v>
      </c>
    </row>
    <row r="2415" spans="2:2" ht="13.5">
      <c r="B2415" s="16" t="s">
        <v>2562</v>
      </c>
    </row>
    <row r="2416" spans="2:2" ht="13.5">
      <c r="B2416" s="16" t="s">
        <v>2563</v>
      </c>
    </row>
    <row r="2417" spans="2:2" ht="13.5">
      <c r="B2417" s="16" t="s">
        <v>2564</v>
      </c>
    </row>
    <row r="2418" spans="2:2" ht="13.5">
      <c r="B2418" s="16" t="s">
        <v>2565</v>
      </c>
    </row>
    <row r="2419" spans="2:2" ht="13.5">
      <c r="B2419" s="16" t="s">
        <v>2566</v>
      </c>
    </row>
    <row r="2420" spans="2:2" ht="13.5">
      <c r="B2420" s="16" t="s">
        <v>2567</v>
      </c>
    </row>
    <row r="2421" spans="2:2" ht="13.5">
      <c r="B2421" s="16" t="s">
        <v>2568</v>
      </c>
    </row>
    <row r="2422" spans="2:2" ht="13.5">
      <c r="B2422" s="16" t="s">
        <v>2569</v>
      </c>
    </row>
    <row r="2423" spans="2:2" ht="13.5">
      <c r="B2423" s="16" t="s">
        <v>2570</v>
      </c>
    </row>
    <row r="2424" spans="2:2" ht="13.5">
      <c r="B2424" s="16" t="s">
        <v>2571</v>
      </c>
    </row>
    <row r="2425" spans="2:2" ht="13.5">
      <c r="B2425" s="16" t="s">
        <v>2572</v>
      </c>
    </row>
    <row r="2426" spans="2:2" ht="13.5">
      <c r="B2426" s="16" t="s">
        <v>2573</v>
      </c>
    </row>
    <row r="2427" spans="2:2" ht="13.5">
      <c r="B2427" s="16" t="s">
        <v>2574</v>
      </c>
    </row>
    <row r="2428" spans="2:2" ht="13.5">
      <c r="B2428" s="16" t="s">
        <v>2575</v>
      </c>
    </row>
    <row r="2429" spans="2:2" ht="13.5">
      <c r="B2429" s="16" t="s">
        <v>2576</v>
      </c>
    </row>
    <row r="2430" spans="2:2" ht="13.5">
      <c r="B2430" s="16" t="s">
        <v>2577</v>
      </c>
    </row>
    <row r="2431" spans="2:2" ht="13.5">
      <c r="B2431" s="16" t="s">
        <v>2578</v>
      </c>
    </row>
    <row r="2432" spans="2:2" ht="13.5">
      <c r="B2432" s="16" t="s">
        <v>2579</v>
      </c>
    </row>
    <row r="2433" spans="2:2" ht="13.5">
      <c r="B2433" s="16" t="s">
        <v>2580</v>
      </c>
    </row>
    <row r="2434" spans="2:2" ht="13.5">
      <c r="B2434" s="16" t="s">
        <v>2581</v>
      </c>
    </row>
    <row r="2435" spans="2:2" ht="13.5">
      <c r="B2435" s="16" t="s">
        <v>2582</v>
      </c>
    </row>
    <row r="2436" spans="2:2" ht="13.5">
      <c r="B2436" s="16" t="s">
        <v>2583</v>
      </c>
    </row>
    <row r="2437" spans="2:2" ht="13.5">
      <c r="B2437" s="16" t="s">
        <v>2584</v>
      </c>
    </row>
    <row r="2438" spans="2:2" ht="13.5">
      <c r="B2438" s="16" t="s">
        <v>2585</v>
      </c>
    </row>
    <row r="2439" spans="2:2" ht="13.5">
      <c r="B2439" s="16" t="s">
        <v>2586</v>
      </c>
    </row>
    <row r="2440" spans="2:2" ht="13.5">
      <c r="B2440" s="16" t="s">
        <v>2587</v>
      </c>
    </row>
    <row r="2441" spans="2:2" ht="13.5">
      <c r="B2441" s="16" t="s">
        <v>2588</v>
      </c>
    </row>
    <row r="2442" spans="2:2" ht="13.5">
      <c r="B2442" s="16" t="s">
        <v>2589</v>
      </c>
    </row>
    <row r="2443" spans="2:2" ht="13.5">
      <c r="B2443" s="16" t="s">
        <v>2590</v>
      </c>
    </row>
    <row r="2444" spans="2:2" ht="13.5">
      <c r="B2444" s="16" t="s">
        <v>2591</v>
      </c>
    </row>
    <row r="2445" spans="2:2" ht="13.5">
      <c r="B2445" s="16" t="s">
        <v>2592</v>
      </c>
    </row>
    <row r="2446" spans="2:2" ht="13.5">
      <c r="B2446" s="16" t="s">
        <v>2593</v>
      </c>
    </row>
    <row r="2447" spans="2:2" ht="13.5">
      <c r="B2447" s="16" t="s">
        <v>2594</v>
      </c>
    </row>
    <row r="2448" spans="2:2" ht="13.5">
      <c r="B2448" s="16" t="s">
        <v>2595</v>
      </c>
    </row>
    <row r="2449" spans="2:2" ht="13.5">
      <c r="B2449" s="16" t="s">
        <v>2596</v>
      </c>
    </row>
    <row r="2450" spans="2:2" ht="13.5">
      <c r="B2450" s="16" t="s">
        <v>2597</v>
      </c>
    </row>
    <row r="2451" spans="2:2" ht="13.5">
      <c r="B2451" s="16" t="s">
        <v>2598</v>
      </c>
    </row>
    <row r="2452" spans="2:2" ht="13.5">
      <c r="B2452" s="16" t="s">
        <v>2599</v>
      </c>
    </row>
    <row r="2453" spans="2:2" ht="13.5">
      <c r="B2453" s="16" t="s">
        <v>2600</v>
      </c>
    </row>
    <row r="2454" spans="2:2" ht="13.5">
      <c r="B2454" s="16" t="s">
        <v>2601</v>
      </c>
    </row>
    <row r="2455" spans="2:2" ht="13.5">
      <c r="B2455" s="16" t="s">
        <v>2602</v>
      </c>
    </row>
    <row r="2456" spans="2:2" ht="13.5">
      <c r="B2456" s="16" t="s">
        <v>2603</v>
      </c>
    </row>
    <row r="2457" spans="2:2" ht="13.5">
      <c r="B2457" s="16" t="s">
        <v>2604</v>
      </c>
    </row>
    <row r="2458" spans="2:2" ht="13.5">
      <c r="B2458" s="16" t="s">
        <v>2605</v>
      </c>
    </row>
    <row r="2459" spans="2:2" ht="13.5">
      <c r="B2459" s="16" t="s">
        <v>2606</v>
      </c>
    </row>
    <row r="2460" spans="2:2" ht="13.5">
      <c r="B2460" s="16" t="s">
        <v>2607</v>
      </c>
    </row>
    <row r="2461" spans="2:2" ht="13.5">
      <c r="B2461" s="16" t="s">
        <v>2608</v>
      </c>
    </row>
    <row r="2462" spans="2:2" ht="13.5">
      <c r="B2462" s="16" t="s">
        <v>2609</v>
      </c>
    </row>
    <row r="2463" spans="2:2" ht="13.5">
      <c r="B2463" s="16" t="s">
        <v>2610</v>
      </c>
    </row>
    <row r="2464" spans="2:2" ht="13.5">
      <c r="B2464" s="16" t="s">
        <v>2611</v>
      </c>
    </row>
    <row r="2465" spans="2:2" ht="13.5">
      <c r="B2465" s="16" t="s">
        <v>2612</v>
      </c>
    </row>
    <row r="2466" spans="2:2" ht="13.5">
      <c r="B2466" s="16" t="s">
        <v>2613</v>
      </c>
    </row>
    <row r="2467" spans="2:2" ht="13.5">
      <c r="B2467" s="16" t="s">
        <v>2614</v>
      </c>
    </row>
    <row r="2468" spans="2:2" ht="13.5">
      <c r="B2468" s="16" t="s">
        <v>2615</v>
      </c>
    </row>
    <row r="2469" spans="2:2" ht="13.5">
      <c r="B2469" s="16" t="s">
        <v>2616</v>
      </c>
    </row>
    <row r="2470" spans="2:2" ht="13.5">
      <c r="B2470" s="16" t="s">
        <v>2617</v>
      </c>
    </row>
    <row r="2471" spans="2:2" ht="13.5">
      <c r="B2471" s="16" t="s">
        <v>2618</v>
      </c>
    </row>
    <row r="2472" spans="2:2" ht="13.5">
      <c r="B2472" s="16" t="s">
        <v>2619</v>
      </c>
    </row>
    <row r="2473" spans="2:2" ht="13.5">
      <c r="B2473" s="16" t="s">
        <v>2620</v>
      </c>
    </row>
    <row r="2474" spans="2:2" ht="13.5">
      <c r="B2474" s="16" t="s">
        <v>2621</v>
      </c>
    </row>
    <row r="2475" spans="2:2" ht="13.5">
      <c r="B2475" s="16" t="s">
        <v>2622</v>
      </c>
    </row>
    <row r="2476" spans="2:2" ht="13.5">
      <c r="B2476" s="16" t="s">
        <v>2623</v>
      </c>
    </row>
    <row r="2477" spans="2:2" ht="13.5">
      <c r="B2477" s="16" t="s">
        <v>2624</v>
      </c>
    </row>
    <row r="2478" spans="2:2" ht="13.5">
      <c r="B2478" s="16" t="s">
        <v>2625</v>
      </c>
    </row>
    <row r="2479" spans="2:2" ht="13.5">
      <c r="B2479" s="16" t="s">
        <v>2626</v>
      </c>
    </row>
    <row r="2480" spans="2:2" ht="13.5">
      <c r="B2480" s="16" t="s">
        <v>2627</v>
      </c>
    </row>
    <row r="2481" spans="2:2" ht="13.5">
      <c r="B2481" s="16" t="s">
        <v>2628</v>
      </c>
    </row>
    <row r="2482" spans="2:2" ht="13.5">
      <c r="B2482" s="16" t="s">
        <v>2629</v>
      </c>
    </row>
    <row r="2483" spans="2:2" ht="13.5">
      <c r="B2483" s="16" t="s">
        <v>2630</v>
      </c>
    </row>
    <row r="2484" spans="2:2" ht="13.5">
      <c r="B2484" s="16" t="s">
        <v>2631</v>
      </c>
    </row>
    <row r="2485" spans="2:2" ht="13.5">
      <c r="B2485" s="16" t="s">
        <v>2632</v>
      </c>
    </row>
    <row r="2486" spans="2:2" ht="13.5">
      <c r="B2486" s="16" t="s">
        <v>2633</v>
      </c>
    </row>
    <row r="2487" spans="2:2" ht="13.5">
      <c r="B2487" s="16" t="s">
        <v>2634</v>
      </c>
    </row>
    <row r="2488" spans="2:2" ht="13.5">
      <c r="B2488" s="16" t="s">
        <v>2635</v>
      </c>
    </row>
    <row r="2489" spans="2:2" ht="13.5">
      <c r="B2489" s="16" t="s">
        <v>2636</v>
      </c>
    </row>
    <row r="2490" spans="2:2" ht="13.5">
      <c r="B2490" s="16" t="s">
        <v>2637</v>
      </c>
    </row>
    <row r="2491" spans="2:2" ht="13.5">
      <c r="B2491" s="16" t="s">
        <v>2638</v>
      </c>
    </row>
    <row r="2492" spans="2:2" ht="13.5">
      <c r="B2492" s="16" t="s">
        <v>2639</v>
      </c>
    </row>
    <row r="2493" spans="2:2" ht="13.5">
      <c r="B2493" s="16" t="s">
        <v>2640</v>
      </c>
    </row>
    <row r="2494" spans="2:2" ht="13.5">
      <c r="B2494" s="16" t="s">
        <v>2641</v>
      </c>
    </row>
    <row r="2495" spans="2:2" ht="13.5">
      <c r="B2495" s="16" t="s">
        <v>2642</v>
      </c>
    </row>
    <row r="2496" spans="2:2" ht="13.5">
      <c r="B2496" s="16" t="s">
        <v>2643</v>
      </c>
    </row>
    <row r="2497" spans="2:2" ht="13.5">
      <c r="B2497" s="16" t="s">
        <v>2644</v>
      </c>
    </row>
    <row r="2498" spans="2:2" ht="13.5">
      <c r="B2498" s="16" t="s">
        <v>2645</v>
      </c>
    </row>
    <row r="2499" spans="2:2" ht="13.5">
      <c r="B2499" s="16" t="s">
        <v>2646</v>
      </c>
    </row>
    <row r="2500" spans="2:2" ht="13.5">
      <c r="B2500" s="16" t="s">
        <v>2647</v>
      </c>
    </row>
    <row r="2501" spans="2:2" ht="13.5">
      <c r="B2501" s="16" t="s">
        <v>2648</v>
      </c>
    </row>
    <row r="2502" spans="2:2" ht="13.5">
      <c r="B2502" s="16" t="s">
        <v>2649</v>
      </c>
    </row>
    <row r="2503" spans="2:2" ht="13.5">
      <c r="B2503" s="16" t="s">
        <v>2650</v>
      </c>
    </row>
    <row r="2504" spans="2:2" ht="13.5">
      <c r="B2504" s="16" t="s">
        <v>2651</v>
      </c>
    </row>
    <row r="2505" spans="2:2" ht="13.5">
      <c r="B2505" s="16" t="s">
        <v>2652</v>
      </c>
    </row>
    <row r="2506" spans="2:2" ht="13.5">
      <c r="B2506" s="16" t="s">
        <v>2653</v>
      </c>
    </row>
    <row r="2507" spans="2:2" ht="13.5">
      <c r="B2507" s="16" t="s">
        <v>2654</v>
      </c>
    </row>
    <row r="2508" spans="2:2" ht="13.5">
      <c r="B2508" s="16" t="s">
        <v>2655</v>
      </c>
    </row>
    <row r="2509" spans="2:2" ht="13.5">
      <c r="B2509" s="16" t="s">
        <v>2656</v>
      </c>
    </row>
    <row r="2510" spans="2:2" ht="13.5">
      <c r="B2510" s="16" t="s">
        <v>2657</v>
      </c>
    </row>
    <row r="2511" spans="2:2" ht="13.5">
      <c r="B2511" s="16" t="s">
        <v>2658</v>
      </c>
    </row>
    <row r="2512" spans="2:2" ht="13.5">
      <c r="B2512" s="16" t="s">
        <v>2659</v>
      </c>
    </row>
    <row r="2513" spans="2:2" ht="13.5">
      <c r="B2513" s="16" t="s">
        <v>2660</v>
      </c>
    </row>
    <row r="2514" spans="2:2" ht="13.5">
      <c r="B2514" s="16" t="s">
        <v>2661</v>
      </c>
    </row>
    <row r="2515" spans="2:2" ht="13.5">
      <c r="B2515" s="16" t="s">
        <v>2662</v>
      </c>
    </row>
    <row r="2516" spans="2:2" ht="13.5">
      <c r="B2516" s="16" t="s">
        <v>2663</v>
      </c>
    </row>
    <row r="2517" spans="2:2" ht="13.5">
      <c r="B2517" s="16" t="s">
        <v>2664</v>
      </c>
    </row>
    <row r="2518" spans="2:2" ht="13.5">
      <c r="B2518" s="16" t="s">
        <v>2665</v>
      </c>
    </row>
    <row r="2519" spans="2:2" ht="13.5">
      <c r="B2519" s="16" t="s">
        <v>2666</v>
      </c>
    </row>
    <row r="2520" spans="2:2" ht="13.5">
      <c r="B2520" s="16" t="s">
        <v>2667</v>
      </c>
    </row>
    <row r="2521" spans="2:2" ht="13.5">
      <c r="B2521" s="16" t="s">
        <v>2668</v>
      </c>
    </row>
    <row r="2522" spans="2:2" ht="13.5">
      <c r="B2522" s="16" t="s">
        <v>2669</v>
      </c>
    </row>
    <row r="2523" spans="2:2" ht="13.5">
      <c r="B2523" s="16" t="s">
        <v>2670</v>
      </c>
    </row>
    <row r="2524" spans="2:2" ht="13.5">
      <c r="B2524" s="16" t="s">
        <v>2671</v>
      </c>
    </row>
    <row r="2525" spans="2:2" ht="13.5">
      <c r="B2525" s="16" t="s">
        <v>2672</v>
      </c>
    </row>
    <row r="2526" spans="2:2" ht="13.5">
      <c r="B2526" s="16" t="s">
        <v>2673</v>
      </c>
    </row>
    <row r="2527" spans="2:2" ht="13.5">
      <c r="B2527" s="16" t="s">
        <v>2674</v>
      </c>
    </row>
    <row r="2528" spans="2:2" ht="13.5">
      <c r="B2528" s="16" t="s">
        <v>2675</v>
      </c>
    </row>
    <row r="2529" spans="2:2" ht="13.5">
      <c r="B2529" s="16" t="s">
        <v>2676</v>
      </c>
    </row>
    <row r="2530" spans="2:2" ht="13.5">
      <c r="B2530" s="16" t="s">
        <v>2677</v>
      </c>
    </row>
    <row r="2531" spans="2:2" ht="13.5">
      <c r="B2531" s="16" t="s">
        <v>2678</v>
      </c>
    </row>
    <row r="2532" spans="2:2" ht="13.5">
      <c r="B2532" s="16" t="s">
        <v>2679</v>
      </c>
    </row>
    <row r="2533" spans="2:2" ht="13.5">
      <c r="B2533" s="16" t="s">
        <v>2680</v>
      </c>
    </row>
    <row r="2534" spans="2:2" ht="13.5">
      <c r="B2534" s="16" t="s">
        <v>2681</v>
      </c>
    </row>
    <row r="2535" spans="2:2" ht="13.5">
      <c r="B2535" s="16" t="s">
        <v>2682</v>
      </c>
    </row>
    <row r="2536" spans="2:2" ht="13.5">
      <c r="B2536" s="16" t="s">
        <v>2683</v>
      </c>
    </row>
    <row r="2537" spans="2:2" ht="13.5">
      <c r="B2537" s="16" t="s">
        <v>2684</v>
      </c>
    </row>
    <row r="2538" spans="2:2" ht="13.5">
      <c r="B2538" s="16" t="s">
        <v>2685</v>
      </c>
    </row>
    <row r="2539" spans="2:2" ht="13.5">
      <c r="B2539" s="16" t="s">
        <v>2686</v>
      </c>
    </row>
    <row r="2540" spans="2:2" ht="13.5">
      <c r="B2540" s="16" t="s">
        <v>2687</v>
      </c>
    </row>
    <row r="2541" spans="2:2" ht="13.5">
      <c r="B2541" s="16" t="s">
        <v>2688</v>
      </c>
    </row>
    <row r="2542" spans="2:2" ht="13.5">
      <c r="B2542" s="16" t="s">
        <v>2689</v>
      </c>
    </row>
    <row r="2543" spans="2:2" ht="13.5">
      <c r="B2543" s="16" t="s">
        <v>2690</v>
      </c>
    </row>
    <row r="2544" spans="2:2" ht="13.5">
      <c r="B2544" s="16" t="s">
        <v>2691</v>
      </c>
    </row>
    <row r="2545" spans="2:2" ht="13.5">
      <c r="B2545" s="16" t="s">
        <v>2692</v>
      </c>
    </row>
    <row r="2546" spans="2:2" ht="13.5">
      <c r="B2546" s="16" t="s">
        <v>2693</v>
      </c>
    </row>
    <row r="2547" spans="2:2" ht="13.5">
      <c r="B2547" s="16" t="s">
        <v>2694</v>
      </c>
    </row>
    <row r="2548" spans="2:2" ht="13.5">
      <c r="B2548" s="16" t="s">
        <v>2695</v>
      </c>
    </row>
    <row r="2549" spans="2:2" ht="13.5">
      <c r="B2549" s="16" t="s">
        <v>2696</v>
      </c>
    </row>
    <row r="2550" spans="2:2" ht="13.5">
      <c r="B2550" s="16" t="s">
        <v>2697</v>
      </c>
    </row>
    <row r="2551" spans="2:2" ht="13.5">
      <c r="B2551" s="16" t="s">
        <v>2698</v>
      </c>
    </row>
    <row r="2552" spans="2:2" ht="13.5">
      <c r="B2552" s="16" t="s">
        <v>2699</v>
      </c>
    </row>
    <row r="2553" spans="2:2" ht="13.5">
      <c r="B2553" s="16" t="s">
        <v>2700</v>
      </c>
    </row>
    <row r="2554" spans="2:2" ht="13.5">
      <c r="B2554" s="16" t="s">
        <v>2701</v>
      </c>
    </row>
    <row r="2555" spans="2:2" ht="13.5">
      <c r="B2555" s="16" t="s">
        <v>2702</v>
      </c>
    </row>
    <row r="2556" spans="2:2" ht="13.5">
      <c r="B2556" s="16" t="s">
        <v>2703</v>
      </c>
    </row>
    <row r="2557" spans="2:2" ht="13.5">
      <c r="B2557" s="16" t="s">
        <v>2704</v>
      </c>
    </row>
    <row r="2558" spans="2:2" ht="13.5">
      <c r="B2558" s="16" t="s">
        <v>2705</v>
      </c>
    </row>
    <row r="2559" spans="2:2" ht="13.5">
      <c r="B2559" s="16" t="s">
        <v>2706</v>
      </c>
    </row>
    <row r="2560" spans="2:2" ht="13.5">
      <c r="B2560" s="16" t="s">
        <v>2707</v>
      </c>
    </row>
    <row r="2561" spans="2:2" ht="13.5">
      <c r="B2561" s="16" t="s">
        <v>2708</v>
      </c>
    </row>
    <row r="2562" spans="2:2" ht="13.5">
      <c r="B2562" s="16" t="s">
        <v>2709</v>
      </c>
    </row>
    <row r="2563" spans="2:2" ht="13.5">
      <c r="B2563" s="16" t="s">
        <v>2710</v>
      </c>
    </row>
    <row r="2564" spans="2:2" ht="13.5">
      <c r="B2564" s="16" t="s">
        <v>2711</v>
      </c>
    </row>
    <row r="2565" spans="2:2" ht="13.5">
      <c r="B2565" s="16" t="s">
        <v>2712</v>
      </c>
    </row>
    <row r="2566" spans="2:2" ht="13.5">
      <c r="B2566" s="16" t="s">
        <v>2713</v>
      </c>
    </row>
    <row r="2567" spans="2:2" ht="13.5">
      <c r="B2567" s="16" t="s">
        <v>2714</v>
      </c>
    </row>
    <row r="2568" spans="2:2" ht="13.5">
      <c r="B2568" s="16" t="s">
        <v>2715</v>
      </c>
    </row>
    <row r="2569" spans="2:2" ht="13.5">
      <c r="B2569" s="16" t="s">
        <v>2716</v>
      </c>
    </row>
    <row r="2570" spans="2:2" ht="13.5">
      <c r="B2570" s="16" t="s">
        <v>2717</v>
      </c>
    </row>
    <row r="2571" spans="2:2" ht="13.5">
      <c r="B2571" s="16" t="s">
        <v>2718</v>
      </c>
    </row>
    <row r="2572" spans="2:2" ht="13.5">
      <c r="B2572" s="16" t="s">
        <v>2719</v>
      </c>
    </row>
    <row r="2573" spans="2:2" ht="13.5">
      <c r="B2573" s="16" t="s">
        <v>2720</v>
      </c>
    </row>
    <row r="2574" spans="2:2" ht="13.5">
      <c r="B2574" s="16" t="s">
        <v>2721</v>
      </c>
    </row>
    <row r="2575" spans="2:2" ht="13.5">
      <c r="B2575" s="16" t="s">
        <v>2722</v>
      </c>
    </row>
    <row r="2576" spans="2:2" ht="13.5">
      <c r="B2576" s="16" t="s">
        <v>2723</v>
      </c>
    </row>
    <row r="2577" spans="2:2" ht="13.5">
      <c r="B2577" s="16" t="s">
        <v>2724</v>
      </c>
    </row>
    <row r="2578" spans="2:2" ht="13.5">
      <c r="B2578" s="16" t="s">
        <v>2725</v>
      </c>
    </row>
    <row r="2579" spans="2:2" ht="13.5">
      <c r="B2579" s="16" t="s">
        <v>2726</v>
      </c>
    </row>
    <row r="2580" spans="2:2" ht="13.5">
      <c r="B2580" s="16" t="s">
        <v>2727</v>
      </c>
    </row>
    <row r="2581" spans="2:2" ht="13.5">
      <c r="B2581" s="16" t="s">
        <v>2728</v>
      </c>
    </row>
    <row r="2582" spans="2:2" ht="13.5">
      <c r="B2582" s="16" t="s">
        <v>2729</v>
      </c>
    </row>
    <row r="2583" spans="2:2" ht="13.5">
      <c r="B2583" s="16" t="s">
        <v>2730</v>
      </c>
    </row>
    <row r="2584" spans="2:2" ht="13.5">
      <c r="B2584" s="16" t="s">
        <v>2731</v>
      </c>
    </row>
    <row r="2585" spans="2:2" ht="13.5">
      <c r="B2585" s="16" t="s">
        <v>2732</v>
      </c>
    </row>
    <row r="2586" spans="2:2" ht="13.5">
      <c r="B2586" s="16" t="s">
        <v>2733</v>
      </c>
    </row>
    <row r="2587" spans="2:2" ht="13.5">
      <c r="B2587" s="16" t="s">
        <v>2734</v>
      </c>
    </row>
    <row r="2588" spans="2:2" ht="13.5">
      <c r="B2588" s="16" t="s">
        <v>2735</v>
      </c>
    </row>
    <row r="2589" spans="2:2" ht="13.5">
      <c r="B2589" s="16" t="s">
        <v>2736</v>
      </c>
    </row>
    <row r="2590" spans="2:2" ht="13.5">
      <c r="B2590" s="16" t="s">
        <v>2737</v>
      </c>
    </row>
    <row r="2591" spans="2:2" ht="13.5">
      <c r="B2591" s="16" t="s">
        <v>2738</v>
      </c>
    </row>
    <row r="2592" spans="2:2" ht="13.5">
      <c r="B2592" s="16" t="s">
        <v>2739</v>
      </c>
    </row>
    <row r="2593" spans="2:2" ht="13.5">
      <c r="B2593" s="16" t="s">
        <v>2740</v>
      </c>
    </row>
    <row r="2594" spans="2:2" ht="13.5">
      <c r="B2594" s="16" t="s">
        <v>2741</v>
      </c>
    </row>
    <row r="2595" spans="2:2" ht="13.5">
      <c r="B2595" s="16" t="s">
        <v>2742</v>
      </c>
    </row>
    <row r="2596" spans="2:2" ht="13.5">
      <c r="B2596" s="16" t="s">
        <v>2743</v>
      </c>
    </row>
    <row r="2597" spans="2:2" ht="13.5">
      <c r="B2597" s="16" t="s">
        <v>2744</v>
      </c>
    </row>
    <row r="2598" spans="2:2" ht="13.5">
      <c r="B2598" s="16" t="s">
        <v>2745</v>
      </c>
    </row>
    <row r="2599" spans="2:2" ht="13.5">
      <c r="B2599" s="16" t="s">
        <v>2746</v>
      </c>
    </row>
    <row r="2600" spans="2:2" ht="13.5">
      <c r="B2600" s="16" t="s">
        <v>2747</v>
      </c>
    </row>
    <row r="2601" spans="2:2" ht="13.5">
      <c r="B2601" s="16" t="s">
        <v>2748</v>
      </c>
    </row>
    <row r="2602" spans="2:2" ht="13.5">
      <c r="B2602" s="16" t="s">
        <v>2749</v>
      </c>
    </row>
    <row r="2603" spans="2:2" ht="13.5">
      <c r="B2603" s="16" t="s">
        <v>2750</v>
      </c>
    </row>
    <row r="2604" spans="2:2" ht="13.5">
      <c r="B2604" s="16" t="s">
        <v>2751</v>
      </c>
    </row>
    <row r="2605" spans="2:2" ht="13.5">
      <c r="B2605" s="16" t="s">
        <v>2752</v>
      </c>
    </row>
    <row r="2606" spans="2:2" ht="13.5">
      <c r="B2606" s="16" t="s">
        <v>2753</v>
      </c>
    </row>
    <row r="2607" spans="2:2" ht="13.5">
      <c r="B2607" s="16" t="s">
        <v>2754</v>
      </c>
    </row>
    <row r="2608" spans="2:2" ht="13.5">
      <c r="B2608" s="16" t="s">
        <v>2755</v>
      </c>
    </row>
    <row r="2609" spans="2:2" ht="13.5">
      <c r="B2609" s="16" t="s">
        <v>2756</v>
      </c>
    </row>
    <row r="2610" spans="2:2" ht="13.5">
      <c r="B2610" s="16" t="s">
        <v>2757</v>
      </c>
    </row>
    <row r="2611" spans="2:2" ht="13.5">
      <c r="B2611" s="16" t="s">
        <v>2758</v>
      </c>
    </row>
    <row r="2612" spans="2:2" ht="13.5">
      <c r="B2612" s="16" t="s">
        <v>2759</v>
      </c>
    </row>
    <row r="2613" spans="2:2" ht="13.5">
      <c r="B2613" s="16" t="s">
        <v>2760</v>
      </c>
    </row>
    <row r="2614" spans="2:2" ht="13.5">
      <c r="B2614" s="16" t="s">
        <v>2761</v>
      </c>
    </row>
    <row r="2615" spans="2:2" ht="13.5">
      <c r="B2615" s="16" t="s">
        <v>2762</v>
      </c>
    </row>
    <row r="2616" spans="2:2" ht="13.5">
      <c r="B2616" s="16" t="s">
        <v>2763</v>
      </c>
    </row>
    <row r="2617" spans="2:2" ht="13.5">
      <c r="B2617" s="16" t="s">
        <v>2764</v>
      </c>
    </row>
    <row r="2618" spans="2:2" ht="13.5">
      <c r="B2618" s="16" t="s">
        <v>2765</v>
      </c>
    </row>
    <row r="2619" spans="2:2" ht="13.5">
      <c r="B2619" s="16" t="s">
        <v>2766</v>
      </c>
    </row>
    <row r="2620" spans="2:2" ht="13.5">
      <c r="B2620" s="16" t="s">
        <v>2767</v>
      </c>
    </row>
    <row r="2621" spans="2:2" ht="13.5">
      <c r="B2621" s="16" t="s">
        <v>2768</v>
      </c>
    </row>
    <row r="2622" spans="2:2" ht="13.5">
      <c r="B2622" s="16" t="s">
        <v>2769</v>
      </c>
    </row>
    <row r="2623" spans="2:2" ht="13.5">
      <c r="B2623" s="16" t="s">
        <v>2770</v>
      </c>
    </row>
    <row r="2624" spans="2:2" ht="13.5">
      <c r="B2624" s="16" t="s">
        <v>2771</v>
      </c>
    </row>
    <row r="2625" spans="2:2" ht="13.5">
      <c r="B2625" s="16" t="s">
        <v>2772</v>
      </c>
    </row>
    <row r="2626" spans="2:2" ht="13.5">
      <c r="B2626" s="16" t="s">
        <v>2773</v>
      </c>
    </row>
    <row r="2627" spans="2:2" ht="13.5">
      <c r="B2627" s="16" t="s">
        <v>2774</v>
      </c>
    </row>
    <row r="2628" spans="2:2" ht="13.5">
      <c r="B2628" s="16" t="s">
        <v>2775</v>
      </c>
    </row>
    <row r="2629" spans="2:2" ht="13.5">
      <c r="B2629" s="16" t="s">
        <v>2776</v>
      </c>
    </row>
    <row r="2630" spans="2:2" ht="13.5">
      <c r="B2630" s="16" t="s">
        <v>2777</v>
      </c>
    </row>
    <row r="2631" spans="2:2" ht="13.5">
      <c r="B2631" s="16" t="s">
        <v>2778</v>
      </c>
    </row>
    <row r="2632" spans="2:2" ht="13.5">
      <c r="B2632" s="16" t="s">
        <v>2779</v>
      </c>
    </row>
    <row r="2633" spans="2:2" ht="13.5">
      <c r="B2633" s="16" t="s">
        <v>2780</v>
      </c>
    </row>
    <row r="2634" spans="2:2" ht="13.5">
      <c r="B2634" s="16" t="s">
        <v>2781</v>
      </c>
    </row>
    <row r="2635" spans="2:2" ht="13.5">
      <c r="B2635" s="16" t="s">
        <v>2782</v>
      </c>
    </row>
    <row r="2636" spans="2:2" ht="13.5">
      <c r="B2636" s="16" t="s">
        <v>2783</v>
      </c>
    </row>
    <row r="2637" spans="2:2" ht="13.5">
      <c r="B2637" s="16" t="s">
        <v>2784</v>
      </c>
    </row>
    <row r="2638" spans="2:2" ht="13.5">
      <c r="B2638" s="16" t="s">
        <v>2785</v>
      </c>
    </row>
    <row r="2639" spans="2:2" ht="13.5">
      <c r="B2639" s="16" t="s">
        <v>2786</v>
      </c>
    </row>
    <row r="2640" spans="2:2" ht="13.5">
      <c r="B2640" s="16" t="s">
        <v>2787</v>
      </c>
    </row>
    <row r="2641" spans="2:2" ht="13.5">
      <c r="B2641" s="16" t="s">
        <v>2788</v>
      </c>
    </row>
    <row r="2642" spans="2:2" ht="13.5">
      <c r="B2642" s="16" t="s">
        <v>2789</v>
      </c>
    </row>
    <row r="2643" spans="2:2" ht="13.5">
      <c r="B2643" s="16" t="s">
        <v>2790</v>
      </c>
    </row>
    <row r="2644" spans="2:2" ht="13.5">
      <c r="B2644" s="16" t="s">
        <v>2791</v>
      </c>
    </row>
    <row r="2645" spans="2:2" ht="13.5">
      <c r="B2645" s="16" t="s">
        <v>2792</v>
      </c>
    </row>
    <row r="2646" spans="2:2" ht="13.5">
      <c r="B2646" s="16" t="s">
        <v>2793</v>
      </c>
    </row>
    <row r="2647" spans="2:2" ht="13.5">
      <c r="B2647" s="16" t="s">
        <v>2794</v>
      </c>
    </row>
    <row r="2648" spans="2:2" ht="13.5">
      <c r="B2648" s="16" t="s">
        <v>2795</v>
      </c>
    </row>
    <row r="2649" spans="2:2" ht="13.5">
      <c r="B2649" s="16" t="s">
        <v>2796</v>
      </c>
    </row>
    <row r="2650" spans="2:2" ht="13.5">
      <c r="B2650" s="16" t="s">
        <v>2797</v>
      </c>
    </row>
    <row r="2651" spans="2:2" ht="13.5">
      <c r="B2651" s="16" t="s">
        <v>2798</v>
      </c>
    </row>
    <row r="2652" spans="2:2" ht="13.5">
      <c r="B2652" s="16" t="s">
        <v>2799</v>
      </c>
    </row>
    <row r="2653" spans="2:2" ht="13.5">
      <c r="B2653" s="16" t="s">
        <v>2800</v>
      </c>
    </row>
    <row r="2654" spans="2:2" ht="13.5">
      <c r="B2654" s="16" t="s">
        <v>2801</v>
      </c>
    </row>
    <row r="2655" spans="2:2" ht="13.5">
      <c r="B2655" s="16" t="s">
        <v>2802</v>
      </c>
    </row>
    <row r="2656" spans="2:2" ht="13.5">
      <c r="B2656" s="16" t="s">
        <v>2803</v>
      </c>
    </row>
    <row r="2657" spans="2:2" ht="13.5">
      <c r="B2657" s="16" t="s">
        <v>2804</v>
      </c>
    </row>
    <row r="2658" spans="2:2" ht="13.5">
      <c r="B2658" s="16" t="s">
        <v>2805</v>
      </c>
    </row>
    <row r="2659" spans="2:2" ht="13.5">
      <c r="B2659" s="16" t="s">
        <v>2806</v>
      </c>
    </row>
    <row r="2660" spans="2:2" ht="13.5">
      <c r="B2660" s="16" t="s">
        <v>2807</v>
      </c>
    </row>
    <row r="2661" spans="2:2" ht="13.5">
      <c r="B2661" s="16" t="s">
        <v>2808</v>
      </c>
    </row>
    <row r="2662" spans="2:2" ht="13.5">
      <c r="B2662" s="16" t="s">
        <v>2809</v>
      </c>
    </row>
    <row r="2663" spans="2:2" ht="13.5">
      <c r="B2663" s="16" t="s">
        <v>2810</v>
      </c>
    </row>
    <row r="2664" spans="2:2" ht="13.5">
      <c r="B2664" s="16" t="s">
        <v>2811</v>
      </c>
    </row>
    <row r="2665" spans="2:2" ht="13.5">
      <c r="B2665" s="16" t="s">
        <v>2812</v>
      </c>
    </row>
    <row r="2666" spans="2:2" ht="13.5">
      <c r="B2666" s="16" t="s">
        <v>2813</v>
      </c>
    </row>
    <row r="2667" spans="2:2" ht="13.5">
      <c r="B2667" s="16" t="s">
        <v>2814</v>
      </c>
    </row>
    <row r="2668" spans="2:2" ht="13.5">
      <c r="B2668" s="16" t="s">
        <v>2815</v>
      </c>
    </row>
    <row r="2669" spans="2:2" ht="13.5">
      <c r="B2669" s="16" t="s">
        <v>2816</v>
      </c>
    </row>
    <row r="2670" spans="2:2" ht="13.5">
      <c r="B2670" s="16" t="s">
        <v>2817</v>
      </c>
    </row>
    <row r="2671" spans="2:2" ht="13.5">
      <c r="B2671" s="16" t="s">
        <v>2818</v>
      </c>
    </row>
    <row r="2672" spans="2:2" ht="13.5">
      <c r="B2672" s="16" t="s">
        <v>2819</v>
      </c>
    </row>
    <row r="2673" spans="2:2" ht="13.5">
      <c r="B2673" s="16" t="s">
        <v>2820</v>
      </c>
    </row>
    <row r="2674" spans="2:2" ht="13.5">
      <c r="B2674" s="16" t="s">
        <v>2821</v>
      </c>
    </row>
    <row r="2675" spans="2:2" ht="13.5">
      <c r="B2675" s="16" t="s">
        <v>2822</v>
      </c>
    </row>
    <row r="2676" spans="2:2" ht="13.5">
      <c r="B2676" s="16" t="s">
        <v>2823</v>
      </c>
    </row>
    <row r="2677" spans="2:2" ht="13.5">
      <c r="B2677" s="16" t="s">
        <v>2824</v>
      </c>
    </row>
    <row r="2678" spans="2:2" ht="13.5">
      <c r="B2678" s="16" t="s">
        <v>2825</v>
      </c>
    </row>
    <row r="2679" spans="2:2" ht="13.5">
      <c r="B2679" s="16" t="s">
        <v>2826</v>
      </c>
    </row>
    <row r="2680" spans="2:2" ht="13.5">
      <c r="B2680" s="16" t="s">
        <v>2827</v>
      </c>
    </row>
    <row r="2681" spans="2:2" ht="13.5">
      <c r="B2681" s="16" t="s">
        <v>2828</v>
      </c>
    </row>
    <row r="2682" spans="2:2" ht="13.5">
      <c r="B2682" s="16" t="s">
        <v>2829</v>
      </c>
    </row>
    <row r="2683" spans="2:2" ht="13.5">
      <c r="B2683" s="16" t="s">
        <v>2830</v>
      </c>
    </row>
    <row r="2684" spans="2:2" ht="13.5">
      <c r="B2684" s="16" t="s">
        <v>2831</v>
      </c>
    </row>
    <row r="2685" spans="2:2" ht="13.5">
      <c r="B2685" s="16" t="s">
        <v>2832</v>
      </c>
    </row>
    <row r="2686" spans="2:2" ht="13.5">
      <c r="B2686" s="16" t="s">
        <v>2833</v>
      </c>
    </row>
    <row r="2687" spans="2:2" ht="13.5">
      <c r="B2687" s="16" t="s">
        <v>2834</v>
      </c>
    </row>
    <row r="2688" spans="2:2" ht="13.5">
      <c r="B2688" s="16" t="s">
        <v>2835</v>
      </c>
    </row>
    <row r="2689" spans="2:2" ht="13.5">
      <c r="B2689" s="16" t="s">
        <v>2836</v>
      </c>
    </row>
    <row r="2690" spans="2:2" ht="13.5">
      <c r="B2690" s="16" t="s">
        <v>2837</v>
      </c>
    </row>
    <row r="2691" spans="2:2" ht="13.5">
      <c r="B2691" s="16" t="s">
        <v>2838</v>
      </c>
    </row>
    <row r="2692" spans="2:2" ht="13.5">
      <c r="B2692" s="16" t="s">
        <v>2839</v>
      </c>
    </row>
    <row r="2693" spans="2:2" ht="13.5">
      <c r="B2693" s="16" t="s">
        <v>2840</v>
      </c>
    </row>
    <row r="2694" spans="2:2" ht="13.5">
      <c r="B2694" s="16" t="s">
        <v>2841</v>
      </c>
    </row>
    <row r="2695" spans="2:2" ht="13.5">
      <c r="B2695" s="16" t="s">
        <v>2842</v>
      </c>
    </row>
    <row r="2696" spans="2:2" ht="13.5">
      <c r="B2696" s="16" t="s">
        <v>2843</v>
      </c>
    </row>
    <row r="2697" spans="2:2" ht="13.5">
      <c r="B2697" s="16" t="s">
        <v>2844</v>
      </c>
    </row>
    <row r="2698" spans="2:2" ht="13.5">
      <c r="B2698" s="16" t="s">
        <v>2845</v>
      </c>
    </row>
    <row r="2699" spans="2:2" ht="13.5">
      <c r="B2699" s="16" t="s">
        <v>2846</v>
      </c>
    </row>
    <row r="2700" spans="2:2" ht="13.5">
      <c r="B2700" s="16" t="s">
        <v>2847</v>
      </c>
    </row>
    <row r="2701" spans="2:2" ht="13.5">
      <c r="B2701" s="16" t="s">
        <v>2848</v>
      </c>
    </row>
    <row r="2702" spans="2:2" ht="13.5">
      <c r="B2702" s="16" t="s">
        <v>2849</v>
      </c>
    </row>
    <row r="2703" spans="2:2" ht="13.5">
      <c r="B2703" s="16" t="s">
        <v>2850</v>
      </c>
    </row>
    <row r="2704" spans="2:2" ht="13.5">
      <c r="B2704" s="16" t="s">
        <v>2851</v>
      </c>
    </row>
    <row r="2705" spans="2:2" ht="13.5">
      <c r="B2705" s="16" t="s">
        <v>2852</v>
      </c>
    </row>
    <row r="2706" spans="2:2" ht="13.5">
      <c r="B2706" s="16" t="s">
        <v>2853</v>
      </c>
    </row>
    <row r="2707" spans="2:2" ht="13.5">
      <c r="B2707" s="16" t="s">
        <v>2854</v>
      </c>
    </row>
    <row r="2708" spans="2:2" ht="13.5">
      <c r="B2708" s="16" t="s">
        <v>2855</v>
      </c>
    </row>
    <row r="2709" spans="2:2" ht="13.5">
      <c r="B2709" s="16" t="s">
        <v>2856</v>
      </c>
    </row>
    <row r="2710" spans="2:2" ht="13.5">
      <c r="B2710" s="16" t="s">
        <v>2857</v>
      </c>
    </row>
    <row r="2711" spans="2:2" ht="13.5">
      <c r="B2711" s="16" t="s">
        <v>2858</v>
      </c>
    </row>
    <row r="2712" spans="2:2" ht="13.5">
      <c r="B2712" s="16" t="s">
        <v>2859</v>
      </c>
    </row>
    <row r="2713" spans="2:2" ht="13.5">
      <c r="B2713" s="16" t="s">
        <v>2860</v>
      </c>
    </row>
    <row r="2714" spans="2:2" ht="13.5">
      <c r="B2714" s="16" t="s">
        <v>2861</v>
      </c>
    </row>
    <row r="2715" spans="2:2" ht="13.5">
      <c r="B2715" s="16" t="s">
        <v>2862</v>
      </c>
    </row>
    <row r="2716" spans="2:2" ht="13.5">
      <c r="B2716" s="16" t="s">
        <v>2863</v>
      </c>
    </row>
    <row r="2717" spans="2:2" ht="13.5">
      <c r="B2717" s="16" t="s">
        <v>2864</v>
      </c>
    </row>
    <row r="2718" spans="2:2" ht="13.5">
      <c r="B2718" s="16" t="s">
        <v>2865</v>
      </c>
    </row>
    <row r="2719" spans="2:2" ht="13.5">
      <c r="B2719" s="16" t="s">
        <v>2866</v>
      </c>
    </row>
    <row r="2720" spans="2:2" ht="13.5">
      <c r="B2720" s="16" t="s">
        <v>2867</v>
      </c>
    </row>
    <row r="2721" spans="2:2" ht="13.5">
      <c r="B2721" s="16" t="s">
        <v>2868</v>
      </c>
    </row>
    <row r="2722" spans="2:2" ht="13.5">
      <c r="B2722" s="16" t="s">
        <v>2869</v>
      </c>
    </row>
    <row r="2723" spans="2:2" ht="13.5">
      <c r="B2723" s="16" t="s">
        <v>2870</v>
      </c>
    </row>
    <row r="2724" spans="2:2" ht="13.5">
      <c r="B2724" s="16" t="s">
        <v>2871</v>
      </c>
    </row>
    <row r="2725" spans="2:2" ht="13.5">
      <c r="B2725" s="16" t="s">
        <v>2872</v>
      </c>
    </row>
    <row r="2726" spans="2:2" ht="13.5">
      <c r="B2726" s="16" t="s">
        <v>2873</v>
      </c>
    </row>
    <row r="2727" spans="2:2" ht="13.5">
      <c r="B2727" s="16" t="s">
        <v>2874</v>
      </c>
    </row>
    <row r="2728" spans="2:2" ht="13.5">
      <c r="B2728" s="16" t="s">
        <v>2875</v>
      </c>
    </row>
    <row r="2729" spans="2:2" ht="13.5">
      <c r="B2729" s="16" t="s">
        <v>2876</v>
      </c>
    </row>
    <row r="2730" spans="2:2" ht="13.5">
      <c r="B2730" s="16" t="s">
        <v>2877</v>
      </c>
    </row>
    <row r="2731" spans="2:2" ht="13.5">
      <c r="B2731" s="16" t="s">
        <v>2878</v>
      </c>
    </row>
    <row r="2732" spans="2:2" ht="13.5">
      <c r="B2732" s="16" t="s">
        <v>2879</v>
      </c>
    </row>
    <row r="2733" spans="2:2" ht="13.5">
      <c r="B2733" s="16" t="s">
        <v>2880</v>
      </c>
    </row>
    <row r="2734" spans="2:2" ht="13.5">
      <c r="B2734" s="16" t="s">
        <v>2881</v>
      </c>
    </row>
    <row r="2735" spans="2:2" ht="13.5">
      <c r="B2735" s="16" t="s">
        <v>2882</v>
      </c>
    </row>
    <row r="2736" spans="2:2" ht="13.5">
      <c r="B2736" s="16" t="s">
        <v>2883</v>
      </c>
    </row>
    <row r="2737" spans="2:2" ht="13.5">
      <c r="B2737" s="16" t="s">
        <v>2884</v>
      </c>
    </row>
    <row r="2738" spans="2:2" ht="13.5">
      <c r="B2738" s="16" t="s">
        <v>2885</v>
      </c>
    </row>
    <row r="2739" spans="2:2" ht="13.5">
      <c r="B2739" s="16" t="s">
        <v>2886</v>
      </c>
    </row>
    <row r="2740" spans="2:2" ht="13.5">
      <c r="B2740" s="16" t="s">
        <v>2887</v>
      </c>
    </row>
    <row r="2741" spans="2:2" ht="13.5">
      <c r="B2741" s="16" t="s">
        <v>2888</v>
      </c>
    </row>
    <row r="2742" spans="2:2" ht="13.5">
      <c r="B2742" s="16" t="s">
        <v>2889</v>
      </c>
    </row>
    <row r="2743" spans="2:2" ht="13.5">
      <c r="B2743" s="16" t="s">
        <v>2890</v>
      </c>
    </row>
    <row r="2744" spans="2:2" ht="13.5">
      <c r="B2744" s="16" t="s">
        <v>2891</v>
      </c>
    </row>
    <row r="2745" spans="2:2" ht="13.5">
      <c r="B2745" s="16" t="s">
        <v>2892</v>
      </c>
    </row>
    <row r="2746" spans="2:2" ht="13.5">
      <c r="B2746" s="16" t="s">
        <v>2893</v>
      </c>
    </row>
    <row r="2747" spans="2:2" ht="13.5">
      <c r="B2747" s="16" t="s">
        <v>2894</v>
      </c>
    </row>
    <row r="2748" spans="2:2" ht="13.5">
      <c r="B2748" s="16" t="s">
        <v>2895</v>
      </c>
    </row>
    <row r="2749" spans="2:2" ht="13.5">
      <c r="B2749" s="16" t="s">
        <v>2896</v>
      </c>
    </row>
    <row r="2750" spans="2:2" ht="13.5">
      <c r="B2750" s="16" t="s">
        <v>2897</v>
      </c>
    </row>
    <row r="2751" spans="2:2" ht="13.5">
      <c r="B2751" s="16" t="s">
        <v>2898</v>
      </c>
    </row>
    <row r="2752" spans="2:2" ht="13.5">
      <c r="B2752" s="16" t="s">
        <v>2899</v>
      </c>
    </row>
    <row r="2753" spans="2:2" ht="13.5">
      <c r="B2753" s="16" t="s">
        <v>2900</v>
      </c>
    </row>
    <row r="2754" spans="2:2" ht="13.5">
      <c r="B2754" s="16" t="s">
        <v>2901</v>
      </c>
    </row>
    <row r="2755" spans="2:2" ht="13.5">
      <c r="B2755" s="16" t="s">
        <v>2902</v>
      </c>
    </row>
    <row r="2756" spans="2:2" ht="13.5">
      <c r="B2756" s="16" t="s">
        <v>2903</v>
      </c>
    </row>
    <row r="2757" spans="2:2" ht="13.5">
      <c r="B2757" s="16" t="s">
        <v>2904</v>
      </c>
    </row>
    <row r="2758" spans="2:2" ht="13.5">
      <c r="B2758" s="16" t="s">
        <v>2905</v>
      </c>
    </row>
    <row r="2759" spans="2:2" ht="13.5">
      <c r="B2759" s="16" t="s">
        <v>2906</v>
      </c>
    </row>
    <row r="2760" spans="2:2" ht="13.5">
      <c r="B2760" s="16" t="s">
        <v>2907</v>
      </c>
    </row>
    <row r="2761" spans="2:2" ht="13.5">
      <c r="B2761" s="16" t="s">
        <v>2908</v>
      </c>
    </row>
    <row r="2762" spans="2:2" ht="13.5">
      <c r="B2762" s="16" t="s">
        <v>2909</v>
      </c>
    </row>
    <row r="2763" spans="2:2" ht="13.5">
      <c r="B2763" s="16" t="s">
        <v>2910</v>
      </c>
    </row>
    <row r="2764" spans="2:2" ht="13.5">
      <c r="B2764" s="16" t="s">
        <v>2911</v>
      </c>
    </row>
    <row r="2765" spans="2:2" ht="13.5">
      <c r="B2765" s="16" t="s">
        <v>2912</v>
      </c>
    </row>
    <row r="2766" spans="2:2" ht="13.5">
      <c r="B2766" s="16" t="s">
        <v>2913</v>
      </c>
    </row>
    <row r="2767" spans="2:2" ht="13.5">
      <c r="B2767" s="16" t="s">
        <v>2914</v>
      </c>
    </row>
    <row r="2768" spans="2:2" ht="13.5">
      <c r="B2768" s="16" t="s">
        <v>2915</v>
      </c>
    </row>
    <row r="2769" spans="2:2" ht="13.5">
      <c r="B2769" s="16" t="s">
        <v>2916</v>
      </c>
    </row>
    <row r="2770" spans="2:2" ht="13.5">
      <c r="B2770" s="16" t="s">
        <v>2917</v>
      </c>
    </row>
    <row r="2771" spans="2:2" ht="13.5">
      <c r="B2771" s="16" t="s">
        <v>2918</v>
      </c>
    </row>
    <row r="2772" spans="2:2" ht="13.5">
      <c r="B2772" s="16" t="s">
        <v>2919</v>
      </c>
    </row>
    <row r="2773" spans="2:2" ht="13.5">
      <c r="B2773" s="16" t="s">
        <v>2920</v>
      </c>
    </row>
    <row r="2774" spans="2:2" ht="13.5">
      <c r="B2774" s="16" t="s">
        <v>2921</v>
      </c>
    </row>
    <row r="2775" spans="2:2" ht="13.5">
      <c r="B2775" s="16" t="s">
        <v>2922</v>
      </c>
    </row>
    <row r="2776" spans="2:2" ht="13.5">
      <c r="B2776" s="16" t="s">
        <v>2923</v>
      </c>
    </row>
    <row r="2777" spans="2:2" ht="13.5">
      <c r="B2777" s="16" t="s">
        <v>2924</v>
      </c>
    </row>
    <row r="2778" spans="2:2" ht="13.5">
      <c r="B2778" s="16" t="s">
        <v>2925</v>
      </c>
    </row>
    <row r="2779" spans="2:2" ht="13.5">
      <c r="B2779" s="16" t="s">
        <v>2926</v>
      </c>
    </row>
    <row r="2780" spans="2:2" ht="13.5">
      <c r="B2780" s="16" t="s">
        <v>2927</v>
      </c>
    </row>
    <row r="2781" spans="2:2" ht="13.5">
      <c r="B2781" s="16" t="s">
        <v>2928</v>
      </c>
    </row>
    <row r="2782" spans="2:2" ht="13.5">
      <c r="B2782" s="16" t="s">
        <v>2929</v>
      </c>
    </row>
    <row r="2783" spans="2:2" ht="13.5">
      <c r="B2783" s="16" t="s">
        <v>2930</v>
      </c>
    </row>
    <row r="2784" spans="2:2" ht="13.5">
      <c r="B2784" s="16" t="s">
        <v>2931</v>
      </c>
    </row>
    <row r="2785" spans="2:2" ht="13.5">
      <c r="B2785" s="16" t="s">
        <v>2932</v>
      </c>
    </row>
    <row r="2786" spans="2:2" ht="13.5">
      <c r="B2786" s="16" t="s">
        <v>2933</v>
      </c>
    </row>
    <row r="2787" spans="2:2" ht="13.5">
      <c r="B2787" s="16" t="s">
        <v>2934</v>
      </c>
    </row>
    <row r="2788" spans="2:2" ht="13.5">
      <c r="B2788" s="16" t="s">
        <v>2935</v>
      </c>
    </row>
    <row r="2789" spans="2:2" ht="13.5">
      <c r="B2789" s="16" t="s">
        <v>2936</v>
      </c>
    </row>
    <row r="2790" spans="2:2" ht="13.5">
      <c r="B2790" s="16" t="s">
        <v>2937</v>
      </c>
    </row>
    <row r="2791" spans="2:2" ht="13.5">
      <c r="B2791" s="16" t="s">
        <v>2938</v>
      </c>
    </row>
    <row r="2792" spans="2:2" ht="13.5">
      <c r="B2792" s="16" t="s">
        <v>2939</v>
      </c>
    </row>
    <row r="2793" spans="2:2" ht="13.5">
      <c r="B2793" s="16" t="s">
        <v>2940</v>
      </c>
    </row>
    <row r="2794" spans="2:2" ht="13.5">
      <c r="B2794" s="16" t="s">
        <v>2941</v>
      </c>
    </row>
    <row r="2795" spans="2:2" ht="13.5">
      <c r="B2795" s="16" t="s">
        <v>2942</v>
      </c>
    </row>
    <row r="2796" spans="2:2" ht="13.5">
      <c r="B2796" s="16" t="s">
        <v>2943</v>
      </c>
    </row>
    <row r="2797" spans="2:2" ht="13.5">
      <c r="B2797" s="16" t="s">
        <v>2944</v>
      </c>
    </row>
    <row r="2798" spans="2:2" ht="13.5">
      <c r="B2798" s="16" t="s">
        <v>2945</v>
      </c>
    </row>
    <row r="2799" spans="2:2" ht="13.5">
      <c r="B2799" s="16" t="s">
        <v>2946</v>
      </c>
    </row>
    <row r="2800" spans="2:2" ht="13.5">
      <c r="B2800" s="16" t="s">
        <v>2947</v>
      </c>
    </row>
    <row r="2801" spans="2:2" ht="13.5">
      <c r="B2801" s="16" t="s">
        <v>2948</v>
      </c>
    </row>
    <row r="2802" spans="2:2" ht="13.5">
      <c r="B2802" s="16" t="s">
        <v>2949</v>
      </c>
    </row>
    <row r="2803" spans="2:2" ht="13.5">
      <c r="B2803" s="16" t="s">
        <v>2950</v>
      </c>
    </row>
    <row r="2804" spans="2:2" ht="13.5">
      <c r="B2804" s="16" t="s">
        <v>2951</v>
      </c>
    </row>
    <row r="2805" spans="2:2" ht="13.5">
      <c r="B2805" s="16" t="s">
        <v>2952</v>
      </c>
    </row>
    <row r="2806" spans="2:2" ht="13.5">
      <c r="B2806" s="16" t="s">
        <v>2953</v>
      </c>
    </row>
    <row r="2807" spans="2:2" ht="13.5">
      <c r="B2807" s="16" t="s">
        <v>2954</v>
      </c>
    </row>
    <row r="2808" spans="2:2" ht="13.5">
      <c r="B2808" s="16" t="s">
        <v>2955</v>
      </c>
    </row>
    <row r="2809" spans="2:2" ht="13.5">
      <c r="B2809" s="16" t="s">
        <v>2956</v>
      </c>
    </row>
    <row r="2810" spans="2:2" ht="13.5">
      <c r="B2810" s="16" t="s">
        <v>2957</v>
      </c>
    </row>
    <row r="2811" spans="2:2" ht="13.5">
      <c r="B2811" s="16" t="s">
        <v>2958</v>
      </c>
    </row>
    <row r="2812" spans="2:2" ht="13.5">
      <c r="B2812" s="16" t="s">
        <v>2959</v>
      </c>
    </row>
    <row r="2813" spans="2:2" ht="13.5">
      <c r="B2813" s="16" t="s">
        <v>2960</v>
      </c>
    </row>
    <row r="2814" spans="2:2" ht="13.5">
      <c r="B2814" s="16" t="s">
        <v>2961</v>
      </c>
    </row>
    <row r="2815" spans="2:2" ht="13.5">
      <c r="B2815" s="16" t="s">
        <v>2962</v>
      </c>
    </row>
    <row r="2816" spans="2:2" ht="13.5">
      <c r="B2816" s="16" t="s">
        <v>2963</v>
      </c>
    </row>
    <row r="2817" spans="2:2" ht="13.5">
      <c r="B2817" s="16" t="s">
        <v>2964</v>
      </c>
    </row>
    <row r="2818" spans="2:2" ht="13.5">
      <c r="B2818" s="16" t="s">
        <v>2965</v>
      </c>
    </row>
    <row r="2819" spans="2:2" ht="13.5">
      <c r="B2819" s="16" t="s">
        <v>2966</v>
      </c>
    </row>
    <row r="2820" spans="2:2" ht="13.5">
      <c r="B2820" s="16" t="s">
        <v>2967</v>
      </c>
    </row>
    <row r="2821" spans="2:2" ht="13.5">
      <c r="B2821" s="16" t="s">
        <v>2968</v>
      </c>
    </row>
    <row r="2822" spans="2:2" ht="13.5">
      <c r="B2822" s="16" t="s">
        <v>2969</v>
      </c>
    </row>
    <row r="2823" spans="2:2" ht="13.5">
      <c r="B2823" s="16" t="s">
        <v>2970</v>
      </c>
    </row>
    <row r="2824" spans="2:2" ht="13.5">
      <c r="B2824" s="16" t="s">
        <v>2971</v>
      </c>
    </row>
    <row r="2825" spans="2:2" ht="13.5">
      <c r="B2825" s="16" t="s">
        <v>2972</v>
      </c>
    </row>
    <row r="2826" spans="2:2" ht="13.5">
      <c r="B2826" s="16" t="s">
        <v>2973</v>
      </c>
    </row>
    <row r="2827" spans="2:2" ht="13.5">
      <c r="B2827" s="16" t="s">
        <v>2974</v>
      </c>
    </row>
    <row r="2828" spans="2:2" ht="13.5">
      <c r="B2828" s="16" t="s">
        <v>2975</v>
      </c>
    </row>
    <row r="2829" spans="2:2" ht="13.5">
      <c r="B2829" s="16" t="s">
        <v>2976</v>
      </c>
    </row>
    <row r="2830" spans="2:2" ht="13.5">
      <c r="B2830" s="16" t="s">
        <v>2977</v>
      </c>
    </row>
    <row r="2831" spans="2:2" ht="13.5">
      <c r="B2831" s="16" t="s">
        <v>2978</v>
      </c>
    </row>
    <row r="2832" spans="2:2" ht="13.5">
      <c r="B2832" s="16" t="s">
        <v>2979</v>
      </c>
    </row>
    <row r="2833" spans="2:2" ht="13.5">
      <c r="B2833" s="16" t="s">
        <v>2980</v>
      </c>
    </row>
    <row r="2834" spans="2:2" ht="13.5">
      <c r="B2834" s="16" t="s">
        <v>2981</v>
      </c>
    </row>
    <row r="2835" spans="2:2" ht="13.5">
      <c r="B2835" s="16" t="s">
        <v>2982</v>
      </c>
    </row>
    <row r="2836" spans="2:2" ht="13.5">
      <c r="B2836" s="16" t="s">
        <v>2983</v>
      </c>
    </row>
    <row r="2837" spans="2:2" ht="13.5">
      <c r="B2837" s="16" t="s">
        <v>2984</v>
      </c>
    </row>
    <row r="2838" spans="2:2" ht="13.5">
      <c r="B2838" s="16" t="s">
        <v>2985</v>
      </c>
    </row>
    <row r="2839" spans="2:2" ht="13.5">
      <c r="B2839" s="16" t="s">
        <v>2986</v>
      </c>
    </row>
    <row r="2840" spans="2:2" ht="13.5">
      <c r="B2840" s="16" t="s">
        <v>2987</v>
      </c>
    </row>
    <row r="2841" spans="2:2" ht="13.5">
      <c r="B2841" s="16" t="s">
        <v>2988</v>
      </c>
    </row>
    <row r="2842" spans="2:2" ht="13.5">
      <c r="B2842" s="16" t="s">
        <v>2989</v>
      </c>
    </row>
    <row r="2843" spans="2:2" ht="13.5">
      <c r="B2843" s="16" t="s">
        <v>2990</v>
      </c>
    </row>
    <row r="2844" spans="2:2" ht="13.5">
      <c r="B2844" s="16" t="s">
        <v>2991</v>
      </c>
    </row>
    <row r="2845" spans="2:2" ht="13.5">
      <c r="B2845" s="16" t="s">
        <v>2992</v>
      </c>
    </row>
    <row r="2846" spans="2:2" ht="13.5">
      <c r="B2846" s="16" t="s">
        <v>2993</v>
      </c>
    </row>
    <row r="2847" spans="2:2" ht="13.5">
      <c r="B2847" s="16" t="s">
        <v>2994</v>
      </c>
    </row>
    <row r="2848" spans="2:2" ht="13.5">
      <c r="B2848" s="16" t="s">
        <v>2995</v>
      </c>
    </row>
    <row r="2849" spans="2:2" ht="13.5">
      <c r="B2849" s="16" t="s">
        <v>2996</v>
      </c>
    </row>
    <row r="2850" spans="2:2" ht="13.5">
      <c r="B2850" s="16" t="s">
        <v>2997</v>
      </c>
    </row>
    <row r="2851" spans="2:2" ht="13.5">
      <c r="B2851" s="16" t="s">
        <v>2998</v>
      </c>
    </row>
    <row r="2852" spans="2:2" ht="13.5">
      <c r="B2852" s="16" t="s">
        <v>2999</v>
      </c>
    </row>
    <row r="2853" spans="2:2" ht="13.5">
      <c r="B2853" s="16" t="s">
        <v>3000</v>
      </c>
    </row>
    <row r="2854" spans="2:2" ht="13.5">
      <c r="B2854" s="16" t="s">
        <v>3001</v>
      </c>
    </row>
    <row r="2855" spans="2:2" ht="13.5">
      <c r="B2855" s="16" t="s">
        <v>3002</v>
      </c>
    </row>
    <row r="2856" spans="2:2" ht="13.5">
      <c r="B2856" s="16" t="s">
        <v>3003</v>
      </c>
    </row>
    <row r="2857" spans="2:2" ht="13.5">
      <c r="B2857" s="16" t="s">
        <v>3004</v>
      </c>
    </row>
    <row r="2858" spans="2:2" ht="13.5">
      <c r="B2858" s="16" t="s">
        <v>3005</v>
      </c>
    </row>
    <row r="2859" spans="2:2" ht="13.5">
      <c r="B2859" s="16" t="s">
        <v>3006</v>
      </c>
    </row>
    <row r="2860" spans="2:2" ht="13.5">
      <c r="B2860" s="16" t="s">
        <v>3007</v>
      </c>
    </row>
    <row r="2861" spans="2:2" ht="13.5">
      <c r="B2861" s="16" t="s">
        <v>3008</v>
      </c>
    </row>
    <row r="2862" spans="2:2" ht="13.5">
      <c r="B2862" s="16" t="s">
        <v>3009</v>
      </c>
    </row>
    <row r="2863" spans="2:2" ht="13.5">
      <c r="B2863" s="16" t="s">
        <v>3010</v>
      </c>
    </row>
    <row r="2864" spans="2:2" ht="13.5">
      <c r="B2864" s="16" t="s">
        <v>3011</v>
      </c>
    </row>
    <row r="2865" spans="2:2" ht="13.5">
      <c r="B2865" s="16" t="s">
        <v>3012</v>
      </c>
    </row>
    <row r="2866" spans="2:2" ht="13.5">
      <c r="B2866" s="16" t="s">
        <v>3013</v>
      </c>
    </row>
    <row r="2867" spans="2:2" ht="13.5">
      <c r="B2867" s="16" t="s">
        <v>3014</v>
      </c>
    </row>
    <row r="2868" spans="2:2" ht="13.5">
      <c r="B2868" s="16" t="s">
        <v>3015</v>
      </c>
    </row>
    <row r="2869" spans="2:2" ht="13.5">
      <c r="B2869" s="16" t="s">
        <v>3016</v>
      </c>
    </row>
    <row r="2870" spans="2:2" ht="13.5">
      <c r="B2870" s="16" t="s">
        <v>3017</v>
      </c>
    </row>
    <row r="2871" spans="2:2" ht="13.5">
      <c r="B2871" s="16" t="s">
        <v>3018</v>
      </c>
    </row>
    <row r="2872" spans="2:2" ht="13.5">
      <c r="B2872" s="16" t="s">
        <v>3019</v>
      </c>
    </row>
    <row r="2873" spans="2:2" ht="13.5">
      <c r="B2873" s="16" t="s">
        <v>3020</v>
      </c>
    </row>
    <row r="2874" spans="2:2" ht="13.5">
      <c r="B2874" s="16" t="s">
        <v>3021</v>
      </c>
    </row>
    <row r="2875" spans="2:2" ht="13.5">
      <c r="B2875" s="16" t="s">
        <v>3022</v>
      </c>
    </row>
    <row r="2876" spans="2:2" ht="13.5">
      <c r="B2876" s="16" t="s">
        <v>3023</v>
      </c>
    </row>
    <row r="2877" spans="2:2" ht="13.5">
      <c r="B2877" s="16" t="s">
        <v>3024</v>
      </c>
    </row>
    <row r="2878" spans="2:2" ht="13.5">
      <c r="B2878" s="16" t="s">
        <v>3025</v>
      </c>
    </row>
    <row r="2879" spans="2:2" ht="13.5">
      <c r="B2879" s="16" t="s">
        <v>3026</v>
      </c>
    </row>
    <row r="2880" spans="2:2" ht="13.5">
      <c r="B2880" s="16" t="s">
        <v>3027</v>
      </c>
    </row>
    <row r="2881" spans="2:2" ht="13.5">
      <c r="B2881" s="16" t="s">
        <v>3028</v>
      </c>
    </row>
    <row r="2882" spans="2:2" ht="13.5">
      <c r="B2882" s="16" t="s">
        <v>3029</v>
      </c>
    </row>
    <row r="2883" spans="2:2" ht="13.5">
      <c r="B2883" s="16" t="s">
        <v>3030</v>
      </c>
    </row>
    <row r="2884" spans="2:2" ht="13.5">
      <c r="B2884" s="16" t="s">
        <v>3031</v>
      </c>
    </row>
    <row r="2885" spans="2:2" ht="13.5">
      <c r="B2885" s="16" t="s">
        <v>3032</v>
      </c>
    </row>
    <row r="2886" spans="2:2" ht="13.5">
      <c r="B2886" s="16" t="s">
        <v>3033</v>
      </c>
    </row>
    <row r="2887" spans="2:2" ht="13.5">
      <c r="B2887" s="16" t="s">
        <v>3034</v>
      </c>
    </row>
    <row r="2888" spans="2:2" ht="13.5">
      <c r="B2888" s="16" t="s">
        <v>3035</v>
      </c>
    </row>
    <row r="2889" spans="2:2" ht="13.5">
      <c r="B2889" s="16" t="s">
        <v>3036</v>
      </c>
    </row>
    <row r="2890" spans="2:2" ht="13.5">
      <c r="B2890" s="16" t="s">
        <v>3037</v>
      </c>
    </row>
    <row r="2891" spans="2:2" ht="13.5">
      <c r="B2891" s="16" t="s">
        <v>3038</v>
      </c>
    </row>
    <row r="2892" spans="2:2" ht="13.5">
      <c r="B2892" s="16" t="s">
        <v>3039</v>
      </c>
    </row>
    <row r="2893" spans="2:2" ht="13.5">
      <c r="B2893" s="16" t="s">
        <v>3040</v>
      </c>
    </row>
    <row r="2894" spans="2:2" ht="13.5">
      <c r="B2894" s="16" t="s">
        <v>3041</v>
      </c>
    </row>
    <row r="2895" spans="2:2" ht="13.5">
      <c r="B2895" s="16" t="s">
        <v>3042</v>
      </c>
    </row>
    <row r="2896" spans="2:2" ht="13.5">
      <c r="B2896" s="16" t="s">
        <v>3043</v>
      </c>
    </row>
    <row r="2897" spans="2:2" ht="13.5">
      <c r="B2897" s="16" t="s">
        <v>3044</v>
      </c>
    </row>
    <row r="2898" spans="2:2" ht="13.5">
      <c r="B2898" s="16" t="s">
        <v>3045</v>
      </c>
    </row>
    <row r="2899" spans="2:2" ht="13.5">
      <c r="B2899" s="16" t="s">
        <v>3046</v>
      </c>
    </row>
    <row r="2900" spans="2:2" ht="13.5">
      <c r="B2900" s="16" t="s">
        <v>3047</v>
      </c>
    </row>
    <row r="2901" spans="2:2" ht="13.5">
      <c r="B2901" s="16" t="s">
        <v>3048</v>
      </c>
    </row>
    <row r="2902" spans="2:2" ht="13.5">
      <c r="B2902" s="16" t="s">
        <v>3049</v>
      </c>
    </row>
    <row r="2903" spans="2:2" ht="13.5">
      <c r="B2903" s="16" t="s">
        <v>3050</v>
      </c>
    </row>
    <row r="2904" spans="2:2" ht="13.5">
      <c r="B2904" s="16" t="s">
        <v>3051</v>
      </c>
    </row>
    <row r="2905" spans="2:2" ht="13.5">
      <c r="B2905" s="16" t="s">
        <v>3052</v>
      </c>
    </row>
    <row r="2906" spans="2:2" ht="13.5">
      <c r="B2906" s="16" t="s">
        <v>3053</v>
      </c>
    </row>
    <row r="2907" spans="2:2" ht="13.5">
      <c r="B2907" s="16" t="s">
        <v>3054</v>
      </c>
    </row>
    <row r="2908" spans="2:2" ht="13.5">
      <c r="B2908" s="16" t="s">
        <v>3055</v>
      </c>
    </row>
    <row r="2909" spans="2:2" ht="13.5">
      <c r="B2909" s="16" t="s">
        <v>3056</v>
      </c>
    </row>
    <row r="2910" spans="2:2" ht="13.5">
      <c r="B2910" s="16" t="s">
        <v>3057</v>
      </c>
    </row>
    <row r="2911" spans="2:2" ht="13.5">
      <c r="B2911" s="16" t="s">
        <v>3058</v>
      </c>
    </row>
    <row r="2912" spans="2:2" ht="13.5">
      <c r="B2912" s="16" t="s">
        <v>3059</v>
      </c>
    </row>
    <row r="2913" spans="2:2" ht="13.5">
      <c r="B2913" s="16" t="s">
        <v>3060</v>
      </c>
    </row>
    <row r="2914" spans="2:2" ht="13.5">
      <c r="B2914" s="16" t="s">
        <v>3061</v>
      </c>
    </row>
    <row r="2915" spans="2:2" ht="13.5">
      <c r="B2915" s="16" t="s">
        <v>3062</v>
      </c>
    </row>
    <row r="2916" spans="2:2" ht="13.5">
      <c r="B2916" s="16" t="s">
        <v>3063</v>
      </c>
    </row>
    <row r="2917" spans="2:2" ht="13.5">
      <c r="B2917" s="16" t="s">
        <v>3064</v>
      </c>
    </row>
    <row r="2918" spans="2:2" ht="13.5">
      <c r="B2918" s="16" t="s">
        <v>3065</v>
      </c>
    </row>
    <row r="2919" spans="2:2" ht="13.5">
      <c r="B2919" s="16" t="s">
        <v>3066</v>
      </c>
    </row>
    <row r="2920" spans="2:2" ht="13.5">
      <c r="B2920" s="16" t="s">
        <v>3067</v>
      </c>
    </row>
    <row r="2921" spans="2:2" ht="13.5">
      <c r="B2921" s="16" t="s">
        <v>3068</v>
      </c>
    </row>
    <row r="2922" spans="2:2" ht="13.5">
      <c r="B2922" s="16" t="s">
        <v>3069</v>
      </c>
    </row>
    <row r="2923" spans="2:2" ht="13.5">
      <c r="B2923" s="16" t="s">
        <v>3070</v>
      </c>
    </row>
    <row r="2924" spans="2:2" ht="13.5">
      <c r="B2924" s="16" t="s">
        <v>3071</v>
      </c>
    </row>
    <row r="2925" spans="2:2" ht="13.5">
      <c r="B2925" s="16" t="s">
        <v>3072</v>
      </c>
    </row>
    <row r="2926" spans="2:2" ht="13.5">
      <c r="B2926" s="16" t="s">
        <v>3073</v>
      </c>
    </row>
    <row r="2927" spans="2:2" ht="13.5">
      <c r="B2927" s="16" t="s">
        <v>3074</v>
      </c>
    </row>
    <row r="2928" spans="2:2" ht="13.5">
      <c r="B2928" s="16" t="s">
        <v>3075</v>
      </c>
    </row>
    <row r="2929" spans="2:2" ht="13.5">
      <c r="B2929" s="16" t="s">
        <v>3076</v>
      </c>
    </row>
    <row r="2930" spans="2:2" ht="13.5">
      <c r="B2930" s="16" t="s">
        <v>3077</v>
      </c>
    </row>
    <row r="2931" spans="2:2" ht="13.5">
      <c r="B2931" s="16" t="s">
        <v>3078</v>
      </c>
    </row>
    <row r="2932" spans="2:2" ht="13.5">
      <c r="B2932" s="16" t="s">
        <v>3079</v>
      </c>
    </row>
    <row r="2933" spans="2:2" ht="13.5">
      <c r="B2933" s="16" t="s">
        <v>3080</v>
      </c>
    </row>
    <row r="2934" spans="2:2" ht="13.5">
      <c r="B2934" s="16" t="s">
        <v>3081</v>
      </c>
    </row>
    <row r="2935" spans="2:2" ht="13.5">
      <c r="B2935" s="16" t="s">
        <v>3082</v>
      </c>
    </row>
    <row r="2936" spans="2:2" ht="13.5">
      <c r="B2936" s="16" t="s">
        <v>3083</v>
      </c>
    </row>
    <row r="2937" spans="2:2" ht="13.5">
      <c r="B2937" s="16" t="s">
        <v>3084</v>
      </c>
    </row>
    <row r="2938" spans="2:2" ht="13.5">
      <c r="B2938" s="16" t="s">
        <v>3085</v>
      </c>
    </row>
    <row r="2939" spans="2:2" ht="13.5">
      <c r="B2939" s="16" t="s">
        <v>3086</v>
      </c>
    </row>
    <row r="2940" spans="2:2" ht="13.5">
      <c r="B2940" s="16" t="s">
        <v>3087</v>
      </c>
    </row>
    <row r="2941" spans="2:2" ht="13.5">
      <c r="B2941" s="16" t="s">
        <v>3088</v>
      </c>
    </row>
    <row r="2942" spans="2:2" ht="13.5">
      <c r="B2942" s="16" t="s">
        <v>3089</v>
      </c>
    </row>
    <row r="2943" spans="2:2" ht="13.5">
      <c r="B2943" s="16" t="s">
        <v>3090</v>
      </c>
    </row>
    <row r="2944" spans="2:2" ht="13.5">
      <c r="B2944" s="16" t="s">
        <v>3091</v>
      </c>
    </row>
    <row r="2945" spans="2:2" ht="13.5">
      <c r="B2945" s="16" t="s">
        <v>3092</v>
      </c>
    </row>
    <row r="2946" spans="2:2" ht="13.5">
      <c r="B2946" s="16" t="s">
        <v>3093</v>
      </c>
    </row>
    <row r="2947" spans="2:2" ht="13.5">
      <c r="B2947" s="16" t="s">
        <v>3094</v>
      </c>
    </row>
    <row r="2948" spans="2:2" ht="13.5">
      <c r="B2948" s="16" t="s">
        <v>3095</v>
      </c>
    </row>
    <row r="2949" spans="2:2" ht="13.5">
      <c r="B2949" s="16" t="s">
        <v>3096</v>
      </c>
    </row>
    <row r="2950" spans="2:2" ht="13.5">
      <c r="B2950" s="16" t="s">
        <v>3097</v>
      </c>
    </row>
    <row r="2951" spans="2:2" ht="13.5">
      <c r="B2951" s="16" t="s">
        <v>3098</v>
      </c>
    </row>
    <row r="2952" spans="2:2" ht="13.5">
      <c r="B2952" s="16" t="s">
        <v>3099</v>
      </c>
    </row>
    <row r="2953" spans="2:2" ht="13.5">
      <c r="B2953" s="16" t="s">
        <v>3100</v>
      </c>
    </row>
    <row r="2954" spans="2:2" ht="13.5">
      <c r="B2954" s="16" t="s">
        <v>3101</v>
      </c>
    </row>
    <row r="2955" spans="2:2" ht="13.5">
      <c r="B2955" s="16" t="s">
        <v>3102</v>
      </c>
    </row>
    <row r="2956" spans="2:2" ht="13.5">
      <c r="B2956" s="16" t="s">
        <v>3103</v>
      </c>
    </row>
    <row r="2957" spans="2:2" ht="13.5">
      <c r="B2957" s="16" t="s">
        <v>3104</v>
      </c>
    </row>
    <row r="2958" spans="2:2" ht="13.5">
      <c r="B2958" s="16" t="s">
        <v>3105</v>
      </c>
    </row>
    <row r="2959" spans="2:2" ht="13.5">
      <c r="B2959" s="16" t="s">
        <v>3106</v>
      </c>
    </row>
    <row r="2960" spans="2:2" ht="13.5">
      <c r="B2960" s="16" t="s">
        <v>3107</v>
      </c>
    </row>
    <row r="2961" spans="2:2" ht="13.5">
      <c r="B2961" s="16" t="s">
        <v>3108</v>
      </c>
    </row>
    <row r="2962" spans="2:2" ht="13.5">
      <c r="B2962" s="16" t="s">
        <v>3109</v>
      </c>
    </row>
    <row r="2963" spans="2:2" ht="13.5">
      <c r="B2963" s="16" t="s">
        <v>3110</v>
      </c>
    </row>
    <row r="2964" spans="2:2" ht="13.5">
      <c r="B2964" s="16" t="s">
        <v>3111</v>
      </c>
    </row>
    <row r="2965" spans="2:2" ht="13.5">
      <c r="B2965" s="16" t="s">
        <v>3112</v>
      </c>
    </row>
    <row r="2966" spans="2:2" ht="13.5">
      <c r="B2966" s="16" t="s">
        <v>3113</v>
      </c>
    </row>
    <row r="2967" spans="2:2" ht="13.5">
      <c r="B2967" s="16" t="s">
        <v>3114</v>
      </c>
    </row>
    <row r="2968" spans="2:2" ht="13.5">
      <c r="B2968" s="16" t="s">
        <v>3115</v>
      </c>
    </row>
    <row r="2969" spans="2:2" ht="13.5">
      <c r="B2969" s="16" t="s">
        <v>3116</v>
      </c>
    </row>
    <row r="2970" spans="2:2" ht="13.5">
      <c r="B2970" s="16" t="s">
        <v>3117</v>
      </c>
    </row>
    <row r="2971" spans="2:2" ht="13.5">
      <c r="B2971" s="16" t="s">
        <v>3118</v>
      </c>
    </row>
    <row r="2972" spans="2:2" ht="13.5">
      <c r="B2972" s="16" t="s">
        <v>3119</v>
      </c>
    </row>
    <row r="2973" spans="2:2" ht="13.5">
      <c r="B2973" s="16" t="s">
        <v>3120</v>
      </c>
    </row>
    <row r="2974" spans="2:2" ht="13.5">
      <c r="B2974" s="16" t="s">
        <v>3121</v>
      </c>
    </row>
    <row r="2975" spans="2:2" ht="13.5">
      <c r="B2975" s="16" t="s">
        <v>3122</v>
      </c>
    </row>
    <row r="2976" spans="2:2" ht="13.5">
      <c r="B2976" s="16" t="s">
        <v>3123</v>
      </c>
    </row>
    <row r="2977" spans="2:2" ht="13.5">
      <c r="B2977" s="16" t="s">
        <v>3124</v>
      </c>
    </row>
    <row r="2978" spans="2:2" ht="13.5">
      <c r="B2978" s="16" t="s">
        <v>3125</v>
      </c>
    </row>
    <row r="2979" spans="2:2" ht="13.5">
      <c r="B2979" s="16" t="s">
        <v>3126</v>
      </c>
    </row>
    <row r="2980" spans="2:2" ht="13.5">
      <c r="B2980" s="16" t="s">
        <v>3127</v>
      </c>
    </row>
    <row r="2981" spans="2:2" ht="13.5">
      <c r="B2981" s="16" t="s">
        <v>3128</v>
      </c>
    </row>
    <row r="2982" spans="2:2" ht="13.5">
      <c r="B2982" s="16" t="s">
        <v>3129</v>
      </c>
    </row>
    <row r="2983" spans="2:2" ht="13.5">
      <c r="B2983" s="16" t="s">
        <v>3130</v>
      </c>
    </row>
    <row r="2984" spans="2:2" ht="13.5">
      <c r="B2984" s="16" t="s">
        <v>3131</v>
      </c>
    </row>
    <row r="2985" spans="2:2" ht="13.5">
      <c r="B2985" s="16" t="s">
        <v>3132</v>
      </c>
    </row>
    <row r="2986" spans="2:2" ht="13.5">
      <c r="B2986" s="16" t="s">
        <v>3133</v>
      </c>
    </row>
    <row r="2987" spans="2:2" ht="13.5">
      <c r="B2987" s="16" t="s">
        <v>3134</v>
      </c>
    </row>
    <row r="2988" spans="2:2" ht="13.5">
      <c r="B2988" s="16" t="s">
        <v>3135</v>
      </c>
    </row>
    <row r="2989" spans="2:2" ht="13.5">
      <c r="B2989" s="16" t="s">
        <v>3136</v>
      </c>
    </row>
    <row r="2990" spans="2:2" ht="13.5">
      <c r="B2990" s="16" t="s">
        <v>3137</v>
      </c>
    </row>
    <row r="2991" spans="2:2" ht="13.5">
      <c r="B2991" s="16" t="s">
        <v>3138</v>
      </c>
    </row>
    <row r="2992" spans="2:2" ht="13.5">
      <c r="B2992" s="16" t="s">
        <v>3139</v>
      </c>
    </row>
    <row r="2993" spans="2:2" ht="13.5">
      <c r="B2993" s="16" t="s">
        <v>3140</v>
      </c>
    </row>
    <row r="2994" spans="2:2" ht="13.5">
      <c r="B2994" s="16" t="s">
        <v>3141</v>
      </c>
    </row>
    <row r="2995" spans="2:2" ht="13.5">
      <c r="B2995" s="16" t="s">
        <v>3142</v>
      </c>
    </row>
    <row r="2996" spans="2:2" ht="13.5">
      <c r="B2996" s="16" t="s">
        <v>3143</v>
      </c>
    </row>
    <row r="2997" spans="2:2" ht="13.5">
      <c r="B2997" s="16" t="s">
        <v>3144</v>
      </c>
    </row>
    <row r="2998" spans="2:2" ht="13.5">
      <c r="B2998" s="16" t="s">
        <v>3145</v>
      </c>
    </row>
    <row r="2999" spans="2:2" ht="13.5">
      <c r="B2999" s="16" t="s">
        <v>3146</v>
      </c>
    </row>
    <row r="3000" spans="2:2" ht="13.5">
      <c r="B3000" s="16" t="s">
        <v>3147</v>
      </c>
    </row>
    <row r="3001" spans="2:2" ht="13.5">
      <c r="B3001" s="16" t="s">
        <v>3148</v>
      </c>
    </row>
    <row r="3002" spans="2:2" ht="13.5">
      <c r="B3002" s="16" t="s">
        <v>3149</v>
      </c>
    </row>
    <row r="3003" spans="2:2" ht="13.5">
      <c r="B3003" s="16" t="s">
        <v>3150</v>
      </c>
    </row>
    <row r="3004" spans="2:2" ht="13.5">
      <c r="B3004" s="16" t="s">
        <v>3151</v>
      </c>
    </row>
    <row r="3005" spans="2:2" ht="13.5">
      <c r="B3005" s="16" t="s">
        <v>3152</v>
      </c>
    </row>
    <row r="3006" spans="2:2" ht="13.5">
      <c r="B3006" s="16" t="s">
        <v>3153</v>
      </c>
    </row>
    <row r="3007" spans="2:2" ht="13.5">
      <c r="B3007" s="16" t="s">
        <v>3154</v>
      </c>
    </row>
    <row r="3008" spans="2:2" ht="13.5">
      <c r="B3008" s="16" t="s">
        <v>3155</v>
      </c>
    </row>
    <row r="3009" spans="2:2" ht="13.5">
      <c r="B3009" s="16" t="s">
        <v>3156</v>
      </c>
    </row>
    <row r="3010" spans="2:2" ht="13.5">
      <c r="B3010" s="16" t="s">
        <v>3157</v>
      </c>
    </row>
    <row r="3011" spans="2:2" ht="13.5">
      <c r="B3011" s="16" t="s">
        <v>3158</v>
      </c>
    </row>
    <row r="3012" spans="2:2" ht="13.5">
      <c r="B3012" s="16" t="s">
        <v>3159</v>
      </c>
    </row>
    <row r="3013" spans="2:2" ht="13.5">
      <c r="B3013" s="16" t="s">
        <v>3160</v>
      </c>
    </row>
    <row r="3014" spans="2:2" ht="13.5">
      <c r="B3014" s="16" t="s">
        <v>3161</v>
      </c>
    </row>
    <row r="3015" spans="2:2" ht="13.5">
      <c r="B3015" s="16" t="s">
        <v>3162</v>
      </c>
    </row>
    <row r="3016" spans="2:2" ht="13.5">
      <c r="B3016" s="16" t="s">
        <v>3163</v>
      </c>
    </row>
    <row r="3017" spans="2:2" ht="13.5">
      <c r="B3017" s="16" t="s">
        <v>3164</v>
      </c>
    </row>
    <row r="3018" spans="2:2" ht="13.5">
      <c r="B3018" s="16" t="s">
        <v>3165</v>
      </c>
    </row>
    <row r="3019" spans="2:2" ht="13.5">
      <c r="B3019" s="16" t="s">
        <v>3166</v>
      </c>
    </row>
    <row r="3020" spans="2:2" ht="13.5">
      <c r="B3020" s="16" t="s">
        <v>3167</v>
      </c>
    </row>
    <row r="3021" spans="2:2" ht="13.5">
      <c r="B3021" s="16" t="s">
        <v>3168</v>
      </c>
    </row>
    <row r="3022" spans="2:2" ht="13.5">
      <c r="B3022" s="16" t="s">
        <v>3169</v>
      </c>
    </row>
    <row r="3023" spans="2:2" ht="13.5">
      <c r="B3023" s="16" t="s">
        <v>3170</v>
      </c>
    </row>
    <row r="3024" spans="2:2" ht="13.5">
      <c r="B3024" s="16" t="s">
        <v>3171</v>
      </c>
    </row>
    <row r="3025" spans="2:2" ht="13.5">
      <c r="B3025" s="16" t="s">
        <v>3172</v>
      </c>
    </row>
    <row r="3026" spans="2:2" ht="13.5">
      <c r="B3026" s="16" t="s">
        <v>3173</v>
      </c>
    </row>
    <row r="3027" spans="2:2" ht="13.5">
      <c r="B3027" s="16" t="s">
        <v>3174</v>
      </c>
    </row>
    <row r="3028" spans="2:2" ht="13.5">
      <c r="B3028" s="16" t="s">
        <v>3175</v>
      </c>
    </row>
    <row r="3029" spans="2:2" ht="13.5">
      <c r="B3029" s="16" t="s">
        <v>3176</v>
      </c>
    </row>
    <row r="3030" spans="2:2" ht="13.5">
      <c r="B3030" s="16" t="s">
        <v>3177</v>
      </c>
    </row>
    <row r="3031" spans="2:2" ht="13.5">
      <c r="B3031" s="16" t="s">
        <v>3178</v>
      </c>
    </row>
    <row r="3032" spans="2:2" ht="13.5">
      <c r="B3032" s="16" t="s">
        <v>3179</v>
      </c>
    </row>
    <row r="3033" spans="2:2" ht="13.5">
      <c r="B3033" s="16" t="s">
        <v>3180</v>
      </c>
    </row>
    <row r="3034" spans="2:2" ht="13.5">
      <c r="B3034" s="16" t="s">
        <v>3181</v>
      </c>
    </row>
    <row r="3035" spans="2:2" ht="13.5">
      <c r="B3035" s="16" t="s">
        <v>3182</v>
      </c>
    </row>
    <row r="3036" spans="2:2" ht="13.5">
      <c r="B3036" s="16" t="s">
        <v>3183</v>
      </c>
    </row>
    <row r="3037" spans="2:2" ht="13.5">
      <c r="B3037" s="16" t="s">
        <v>3184</v>
      </c>
    </row>
    <row r="3038" spans="2:2" ht="13.5">
      <c r="B3038" s="16" t="s">
        <v>3185</v>
      </c>
    </row>
    <row r="3039" spans="2:2" ht="13.5">
      <c r="B3039" s="16" t="s">
        <v>3186</v>
      </c>
    </row>
    <row r="3040" spans="2:2" ht="13.5">
      <c r="B3040" s="16" t="s">
        <v>3187</v>
      </c>
    </row>
    <row r="3041" spans="2:2" ht="13.5">
      <c r="B3041" s="16" t="s">
        <v>3188</v>
      </c>
    </row>
    <row r="3042" spans="2:2" ht="13.5">
      <c r="B3042" s="16" t="s">
        <v>3189</v>
      </c>
    </row>
    <row r="3043" spans="2:2" ht="13.5">
      <c r="B3043" s="16" t="s">
        <v>3190</v>
      </c>
    </row>
    <row r="3044" spans="2:2" ht="13.5">
      <c r="B3044" s="16" t="s">
        <v>3191</v>
      </c>
    </row>
    <row r="3045" spans="2:2" ht="13.5">
      <c r="B3045" s="16" t="s">
        <v>3192</v>
      </c>
    </row>
    <row r="3046" spans="2:2" ht="13.5">
      <c r="B3046" s="16" t="s">
        <v>3193</v>
      </c>
    </row>
    <row r="3047" spans="2:2" ht="13.5">
      <c r="B3047" s="16" t="s">
        <v>3194</v>
      </c>
    </row>
    <row r="3048" spans="2:2" ht="13.5">
      <c r="B3048" s="16" t="s">
        <v>3195</v>
      </c>
    </row>
    <row r="3049" spans="2:2" ht="13.5">
      <c r="B3049" s="16" t="s">
        <v>3196</v>
      </c>
    </row>
    <row r="3050" spans="2:2" ht="13.5">
      <c r="B3050" s="16" t="s">
        <v>3197</v>
      </c>
    </row>
    <row r="3051" spans="2:2" ht="13.5">
      <c r="B3051" s="16" t="s">
        <v>3198</v>
      </c>
    </row>
    <row r="3052" spans="2:2" ht="13.5">
      <c r="B3052" s="16" t="s">
        <v>3199</v>
      </c>
    </row>
    <row r="3053" spans="2:2" ht="13.5">
      <c r="B3053" s="16" t="s">
        <v>3200</v>
      </c>
    </row>
    <row r="3054" spans="2:2" ht="13.5">
      <c r="B3054" s="16" t="s">
        <v>3201</v>
      </c>
    </row>
    <row r="3055" spans="2:2" ht="13.5">
      <c r="B3055" s="16" t="s">
        <v>3202</v>
      </c>
    </row>
    <row r="3056" spans="2:2" ht="13.5">
      <c r="B3056" s="16" t="s">
        <v>3203</v>
      </c>
    </row>
    <row r="3057" spans="2:2" ht="13.5">
      <c r="B3057" s="16" t="s">
        <v>3204</v>
      </c>
    </row>
    <row r="3058" spans="2:2" ht="13.5">
      <c r="B3058" s="16" t="s">
        <v>3205</v>
      </c>
    </row>
    <row r="3059" spans="2:2" ht="13.5">
      <c r="B3059" s="16" t="s">
        <v>3206</v>
      </c>
    </row>
    <row r="3060" spans="2:2" ht="13.5">
      <c r="B3060" s="16" t="s">
        <v>3207</v>
      </c>
    </row>
    <row r="3061" spans="2:2" ht="13.5">
      <c r="B3061" s="16" t="s">
        <v>3208</v>
      </c>
    </row>
    <row r="3062" spans="2:2" ht="13.5">
      <c r="B3062" s="16" t="s">
        <v>3209</v>
      </c>
    </row>
    <row r="3063" spans="2:2" ht="13.5">
      <c r="B3063" s="16" t="s">
        <v>3210</v>
      </c>
    </row>
    <row r="3064" spans="2:2" ht="13.5">
      <c r="B3064" s="16" t="s">
        <v>3211</v>
      </c>
    </row>
    <row r="3065" spans="2:2" ht="13.5">
      <c r="B3065" s="16" t="s">
        <v>3212</v>
      </c>
    </row>
    <row r="3066" spans="2:2" ht="13.5">
      <c r="B3066" s="16" t="s">
        <v>3213</v>
      </c>
    </row>
    <row r="3067" spans="2:2" ht="13.5">
      <c r="B3067" s="16" t="s">
        <v>3214</v>
      </c>
    </row>
    <row r="3068" spans="2:2" ht="13.5">
      <c r="B3068" s="16" t="s">
        <v>3215</v>
      </c>
    </row>
    <row r="3069" spans="2:2" ht="13.5">
      <c r="B3069" s="16" t="s">
        <v>3216</v>
      </c>
    </row>
    <row r="3070" spans="2:2" ht="13.5">
      <c r="B3070" s="16" t="s">
        <v>3217</v>
      </c>
    </row>
    <row r="3071" spans="2:2" ht="13.5">
      <c r="B3071" s="16" t="s">
        <v>3218</v>
      </c>
    </row>
    <row r="3072" spans="2:2" ht="13.5">
      <c r="B3072" s="16" t="s">
        <v>3219</v>
      </c>
    </row>
    <row r="3073" spans="2:2" ht="13.5">
      <c r="B3073" s="16" t="s">
        <v>3220</v>
      </c>
    </row>
    <row r="3074" spans="2:2" ht="13.5">
      <c r="B3074" s="16" t="s">
        <v>3221</v>
      </c>
    </row>
    <row r="3075" spans="2:2" ht="13.5">
      <c r="B3075" s="16" t="s">
        <v>3222</v>
      </c>
    </row>
    <row r="3076" spans="2:2" ht="13.5">
      <c r="B3076" s="16" t="s">
        <v>3223</v>
      </c>
    </row>
    <row r="3077" spans="2:2" ht="13.5">
      <c r="B3077" s="16" t="s">
        <v>3224</v>
      </c>
    </row>
    <row r="3078" spans="2:2" ht="13.5">
      <c r="B3078" s="16" t="s">
        <v>3225</v>
      </c>
    </row>
    <row r="3079" spans="2:2" ht="13.5">
      <c r="B3079" s="16" t="s">
        <v>3226</v>
      </c>
    </row>
    <row r="3080" spans="2:2" ht="13.5">
      <c r="B3080" s="16" t="s">
        <v>3227</v>
      </c>
    </row>
    <row r="3081" spans="2:2" ht="13.5">
      <c r="B3081" s="16" t="s">
        <v>3228</v>
      </c>
    </row>
    <row r="3082" spans="2:2" ht="13.5">
      <c r="B3082" s="16" t="s">
        <v>3229</v>
      </c>
    </row>
    <row r="3083" spans="2:2" ht="13.5">
      <c r="B3083" s="16" t="s">
        <v>3230</v>
      </c>
    </row>
    <row r="3084" spans="2:2" ht="13.5">
      <c r="B3084" s="16" t="s">
        <v>3231</v>
      </c>
    </row>
    <row r="3085" spans="2:2" ht="13.5">
      <c r="B3085" s="16" t="s">
        <v>3232</v>
      </c>
    </row>
    <row r="3086" spans="2:2" ht="13.5">
      <c r="B3086" s="16" t="s">
        <v>3233</v>
      </c>
    </row>
    <row r="3087" spans="2:2" ht="13.5">
      <c r="B3087" s="16" t="s">
        <v>3234</v>
      </c>
    </row>
    <row r="3088" spans="2:2" ht="13.5">
      <c r="B3088" s="16" t="s">
        <v>3235</v>
      </c>
    </row>
    <row r="3089" spans="2:2" ht="13.5">
      <c r="B3089" s="16" t="s">
        <v>3236</v>
      </c>
    </row>
    <row r="3090" spans="2:2" ht="13.5">
      <c r="B3090" s="16" t="s">
        <v>3237</v>
      </c>
    </row>
    <row r="3091" spans="2:2" ht="13.5">
      <c r="B3091" s="16" t="s">
        <v>3238</v>
      </c>
    </row>
    <row r="3092" spans="2:2" ht="13.5">
      <c r="B3092" s="16" t="s">
        <v>3239</v>
      </c>
    </row>
    <row r="3093" spans="2:2" ht="13.5">
      <c r="B3093" s="16" t="s">
        <v>3240</v>
      </c>
    </row>
    <row r="3094" spans="2:2" ht="13.5">
      <c r="B3094" s="16" t="s">
        <v>3241</v>
      </c>
    </row>
    <row r="3095" spans="2:2" ht="13.5">
      <c r="B3095" s="16" t="s">
        <v>3242</v>
      </c>
    </row>
    <row r="3096" spans="2:2" ht="13.5">
      <c r="B3096" s="16" t="s">
        <v>3243</v>
      </c>
    </row>
    <row r="3097" spans="2:2" ht="13.5">
      <c r="B3097" s="16" t="s">
        <v>3244</v>
      </c>
    </row>
    <row r="3098" spans="2:2" ht="13.5">
      <c r="B3098" s="16" t="s">
        <v>3245</v>
      </c>
    </row>
    <row r="3099" spans="2:2" ht="13.5">
      <c r="B3099" s="16" t="s">
        <v>3246</v>
      </c>
    </row>
    <row r="3100" spans="2:2" ht="13.5">
      <c r="B3100" s="16" t="s">
        <v>3247</v>
      </c>
    </row>
    <row r="3101" spans="2:2" ht="13.5">
      <c r="B3101" s="16" t="s">
        <v>3248</v>
      </c>
    </row>
    <row r="3102" spans="2:2" ht="13.5">
      <c r="B3102" s="16" t="s">
        <v>3249</v>
      </c>
    </row>
    <row r="3103" spans="2:2" ht="13.5">
      <c r="B3103" s="16" t="s">
        <v>3250</v>
      </c>
    </row>
    <row r="3104" spans="2:2" ht="13.5">
      <c r="B3104" s="16" t="s">
        <v>3251</v>
      </c>
    </row>
    <row r="3105" spans="2:2" ht="13.5">
      <c r="B3105" s="16" t="s">
        <v>3252</v>
      </c>
    </row>
    <row r="3106" spans="2:2" ht="13.5">
      <c r="B3106" s="16" t="s">
        <v>3253</v>
      </c>
    </row>
    <row r="3107" spans="2:2" ht="13.5">
      <c r="B3107" s="16" t="s">
        <v>3254</v>
      </c>
    </row>
    <row r="3108" spans="2:2" ht="13.5">
      <c r="B3108" s="16" t="s">
        <v>3255</v>
      </c>
    </row>
    <row r="3109" spans="2:2" ht="13.5">
      <c r="B3109" s="16" t="s">
        <v>3256</v>
      </c>
    </row>
    <row r="3110" spans="2:2" ht="13.5">
      <c r="B3110" s="16" t="s">
        <v>3257</v>
      </c>
    </row>
    <row r="3111" spans="2:2" ht="13.5">
      <c r="B3111" s="16" t="s">
        <v>3258</v>
      </c>
    </row>
    <row r="3112" spans="2:2" ht="13.5">
      <c r="B3112" s="16" t="s">
        <v>3259</v>
      </c>
    </row>
    <row r="3113" spans="2:2" ht="13.5">
      <c r="B3113" s="16" t="s">
        <v>3260</v>
      </c>
    </row>
    <row r="3114" spans="2:2" ht="13.5">
      <c r="B3114" s="16" t="s">
        <v>3261</v>
      </c>
    </row>
    <row r="3115" spans="2:2" ht="13.5">
      <c r="B3115" s="16" t="s">
        <v>3262</v>
      </c>
    </row>
    <row r="3116" spans="2:2" ht="13.5">
      <c r="B3116" s="16" t="s">
        <v>3263</v>
      </c>
    </row>
    <row r="3117" spans="2:2" ht="13.5">
      <c r="B3117" s="16" t="s">
        <v>3264</v>
      </c>
    </row>
    <row r="3118" spans="2:2" ht="13.5">
      <c r="B3118" s="16" t="s">
        <v>3265</v>
      </c>
    </row>
    <row r="3119" spans="2:2" ht="13.5">
      <c r="B3119" s="16" t="s">
        <v>3266</v>
      </c>
    </row>
    <row r="3120" spans="2:2" ht="13.5">
      <c r="B3120" s="16" t="s">
        <v>3267</v>
      </c>
    </row>
    <row r="3121" spans="2:2" ht="13.5">
      <c r="B3121" s="16" t="s">
        <v>3268</v>
      </c>
    </row>
    <row r="3122" spans="2:2" ht="13.5">
      <c r="B3122" s="16" t="s">
        <v>3269</v>
      </c>
    </row>
    <row r="3123" spans="2:2" ht="13.5">
      <c r="B3123" s="16" t="s">
        <v>3270</v>
      </c>
    </row>
    <row r="3124" spans="2:2" ht="13.5">
      <c r="B3124" s="16" t="s">
        <v>3271</v>
      </c>
    </row>
    <row r="3125" spans="2:2" ht="13.5">
      <c r="B3125" s="16" t="s">
        <v>3272</v>
      </c>
    </row>
    <row r="3126" spans="2:2" ht="13.5">
      <c r="B3126" s="16" t="s">
        <v>3273</v>
      </c>
    </row>
    <row r="3127" spans="2:2" ht="13.5">
      <c r="B3127" s="16" t="s">
        <v>3274</v>
      </c>
    </row>
    <row r="3128" spans="2:2" ht="13.5">
      <c r="B3128" s="16" t="s">
        <v>3275</v>
      </c>
    </row>
    <row r="3129" spans="2:2" ht="13.5">
      <c r="B3129" s="16" t="s">
        <v>3276</v>
      </c>
    </row>
    <row r="3130" spans="2:2" ht="13.5">
      <c r="B3130" s="16" t="s">
        <v>3277</v>
      </c>
    </row>
    <row r="3131" spans="2:2" ht="13.5">
      <c r="B3131" s="16" t="s">
        <v>3278</v>
      </c>
    </row>
    <row r="3132" spans="2:2" ht="13.5">
      <c r="B3132" s="16" t="s">
        <v>3279</v>
      </c>
    </row>
    <row r="3133" spans="2:2" ht="13.5">
      <c r="B3133" s="16" t="s">
        <v>3280</v>
      </c>
    </row>
    <row r="3134" spans="2:2" ht="13.5">
      <c r="B3134" s="16" t="s">
        <v>3281</v>
      </c>
    </row>
    <row r="3135" spans="2:2" ht="13.5">
      <c r="B3135" s="16" t="s">
        <v>3282</v>
      </c>
    </row>
    <row r="3136" spans="2:2" ht="13.5">
      <c r="B3136" s="16" t="s">
        <v>3283</v>
      </c>
    </row>
    <row r="3137" spans="2:2" ht="13.5">
      <c r="B3137" s="16" t="s">
        <v>3284</v>
      </c>
    </row>
    <row r="3138" spans="2:2" ht="13.5">
      <c r="B3138" s="16" t="s">
        <v>3285</v>
      </c>
    </row>
    <row r="3139" spans="2:2" ht="13.5">
      <c r="B3139" s="16" t="s">
        <v>3286</v>
      </c>
    </row>
    <row r="3140" spans="2:2" ht="13.5">
      <c r="B3140" s="16" t="s">
        <v>3287</v>
      </c>
    </row>
    <row r="3141" spans="2:2" ht="13.5">
      <c r="B3141" s="16" t="s">
        <v>3288</v>
      </c>
    </row>
    <row r="3142" spans="2:2" ht="13.5">
      <c r="B3142" s="16" t="s">
        <v>3289</v>
      </c>
    </row>
    <row r="3143" spans="2:2" ht="13.5">
      <c r="B3143" s="16" t="s">
        <v>3290</v>
      </c>
    </row>
    <row r="3144" spans="2:2" ht="13.5">
      <c r="B3144" s="16" t="s">
        <v>3291</v>
      </c>
    </row>
    <row r="3145" spans="2:2" ht="13.5">
      <c r="B3145" s="16" t="s">
        <v>3292</v>
      </c>
    </row>
    <row r="3146" spans="2:2" ht="13.5">
      <c r="B3146" s="16" t="s">
        <v>3293</v>
      </c>
    </row>
    <row r="3147" spans="2:2" ht="13.5">
      <c r="B3147" s="16" t="s">
        <v>3294</v>
      </c>
    </row>
    <row r="3148" spans="2:2" ht="13.5">
      <c r="B3148" s="16" t="s">
        <v>3295</v>
      </c>
    </row>
    <row r="3149" spans="2:2" ht="13.5">
      <c r="B3149" s="16" t="s">
        <v>3296</v>
      </c>
    </row>
    <row r="3150" spans="2:2" ht="13.5">
      <c r="B3150" s="16" t="s">
        <v>3297</v>
      </c>
    </row>
    <row r="3151" spans="2:2" ht="13.5">
      <c r="B3151" s="16" t="s">
        <v>3298</v>
      </c>
    </row>
    <row r="3152" spans="2:2" ht="13.5">
      <c r="B3152" s="16" t="s">
        <v>3299</v>
      </c>
    </row>
    <row r="3153" spans="2:2" ht="13.5">
      <c r="B3153" s="16" t="s">
        <v>3300</v>
      </c>
    </row>
    <row r="3154" spans="2:2" ht="13.5">
      <c r="B3154" s="16" t="s">
        <v>3301</v>
      </c>
    </row>
    <row r="3155" spans="2:2" ht="13.5">
      <c r="B3155" s="16" t="s">
        <v>3302</v>
      </c>
    </row>
    <row r="3156" spans="2:2" ht="13.5">
      <c r="B3156" s="16" t="s">
        <v>3303</v>
      </c>
    </row>
    <row r="3157" spans="2:2" ht="13.5">
      <c r="B3157" s="16" t="s">
        <v>3304</v>
      </c>
    </row>
    <row r="3158" spans="2:2" ht="13.5">
      <c r="B3158" s="16" t="s">
        <v>3305</v>
      </c>
    </row>
    <row r="3159" spans="2:2" ht="13.5">
      <c r="B3159" s="16" t="s">
        <v>3306</v>
      </c>
    </row>
    <row r="3160" spans="2:2" ht="13.5">
      <c r="B3160" s="16" t="s">
        <v>3307</v>
      </c>
    </row>
    <row r="3161" spans="2:2" ht="13.5">
      <c r="B3161" s="16" t="s">
        <v>3308</v>
      </c>
    </row>
    <row r="3162" spans="2:2" ht="13.5">
      <c r="B3162" s="16" t="s">
        <v>3309</v>
      </c>
    </row>
    <row r="3163" spans="2:2" ht="13.5">
      <c r="B3163" s="16" t="s">
        <v>3310</v>
      </c>
    </row>
    <row r="3164" spans="2:2" ht="13.5">
      <c r="B3164" s="16" t="s">
        <v>3311</v>
      </c>
    </row>
    <row r="3165" spans="2:2" ht="13.5">
      <c r="B3165" s="16" t="s">
        <v>3312</v>
      </c>
    </row>
    <row r="3166" spans="2:2" ht="13.5">
      <c r="B3166" s="16" t="s">
        <v>3313</v>
      </c>
    </row>
    <row r="3167" spans="2:2" ht="13.5">
      <c r="B3167" s="16" t="s">
        <v>3314</v>
      </c>
    </row>
    <row r="3168" spans="2:2" ht="13.5">
      <c r="B3168" s="16" t="s">
        <v>3315</v>
      </c>
    </row>
    <row r="3169" spans="2:2" ht="13.5">
      <c r="B3169" s="16" t="s">
        <v>3316</v>
      </c>
    </row>
    <row r="3170" spans="2:2" ht="13.5">
      <c r="B3170" s="16" t="s">
        <v>3317</v>
      </c>
    </row>
    <row r="3171" spans="2:2" ht="13.5">
      <c r="B3171" s="16" t="s">
        <v>3318</v>
      </c>
    </row>
    <row r="3172" spans="2:2" ht="13.5">
      <c r="B3172" s="16" t="s">
        <v>3319</v>
      </c>
    </row>
    <row r="3173" spans="2:2" ht="13.5">
      <c r="B3173" s="16" t="s">
        <v>3320</v>
      </c>
    </row>
    <row r="3174" spans="2:2" ht="13.5">
      <c r="B3174" s="16" t="s">
        <v>3321</v>
      </c>
    </row>
    <row r="3175" spans="2:2" ht="13.5">
      <c r="B3175" s="16" t="s">
        <v>3322</v>
      </c>
    </row>
    <row r="3176" spans="2:2" ht="13.5">
      <c r="B3176" s="16" t="s">
        <v>3323</v>
      </c>
    </row>
    <row r="3177" spans="2:2" ht="13.5">
      <c r="B3177" s="16" t="s">
        <v>3324</v>
      </c>
    </row>
    <row r="3178" spans="2:2" ht="13.5">
      <c r="B3178" s="16" t="s">
        <v>3325</v>
      </c>
    </row>
    <row r="3179" spans="2:2" ht="13.5">
      <c r="B3179" s="16" t="s">
        <v>3326</v>
      </c>
    </row>
    <row r="3180" spans="2:2" ht="13.5">
      <c r="B3180" s="16" t="s">
        <v>3327</v>
      </c>
    </row>
    <row r="3181" spans="2:2" ht="13.5">
      <c r="B3181" s="16" t="s">
        <v>3328</v>
      </c>
    </row>
    <row r="3182" spans="2:2" ht="13.5">
      <c r="B3182" s="16" t="s">
        <v>3329</v>
      </c>
    </row>
    <row r="3183" spans="2:2" ht="13.5">
      <c r="B3183" s="16" t="s">
        <v>3330</v>
      </c>
    </row>
    <row r="3184" spans="2:2" ht="13.5">
      <c r="B3184" s="16" t="s">
        <v>3331</v>
      </c>
    </row>
    <row r="3185" spans="2:2" ht="13.5">
      <c r="B3185" s="16" t="s">
        <v>3332</v>
      </c>
    </row>
    <row r="3186" spans="2:2" ht="13.5">
      <c r="B3186" s="16" t="s">
        <v>3333</v>
      </c>
    </row>
    <row r="3187" spans="2:2" ht="13.5">
      <c r="B3187" s="16" t="s">
        <v>3334</v>
      </c>
    </row>
    <row r="3188" spans="2:2" ht="13.5">
      <c r="B3188" s="16" t="s">
        <v>3335</v>
      </c>
    </row>
    <row r="3189" spans="2:2" ht="13.5">
      <c r="B3189" s="16" t="s">
        <v>3336</v>
      </c>
    </row>
    <row r="3190" spans="2:2" ht="13.5">
      <c r="B3190" s="16" t="s">
        <v>3337</v>
      </c>
    </row>
    <row r="3191" spans="2:2" ht="13.5">
      <c r="B3191" s="16" t="s">
        <v>3338</v>
      </c>
    </row>
    <row r="3192" spans="2:2" ht="13.5">
      <c r="B3192" s="16" t="s">
        <v>3339</v>
      </c>
    </row>
    <row r="3193" spans="2:2" ht="13.5">
      <c r="B3193" s="16" t="s">
        <v>3340</v>
      </c>
    </row>
    <row r="3194" spans="2:2" ht="13.5">
      <c r="B3194" s="16" t="s">
        <v>3341</v>
      </c>
    </row>
    <row r="3195" spans="2:2" ht="13.5">
      <c r="B3195" s="16" t="s">
        <v>3342</v>
      </c>
    </row>
    <row r="3196" spans="2:2" ht="13.5">
      <c r="B3196" s="16" t="s">
        <v>3343</v>
      </c>
    </row>
    <row r="3197" spans="2:2" ht="13.5">
      <c r="B3197" s="16" t="s">
        <v>3344</v>
      </c>
    </row>
    <row r="3198" spans="2:2" ht="13.5">
      <c r="B3198" s="16" t="s">
        <v>3345</v>
      </c>
    </row>
    <row r="3199" spans="2:2" ht="13.5">
      <c r="B3199" s="16" t="s">
        <v>3346</v>
      </c>
    </row>
    <row r="3200" spans="2:2" ht="13.5">
      <c r="B3200" s="16" t="s">
        <v>3347</v>
      </c>
    </row>
    <row r="3201" spans="2:2" ht="13.5">
      <c r="B3201" s="16" t="s">
        <v>3348</v>
      </c>
    </row>
    <row r="3202" spans="2:2" ht="13.5">
      <c r="B3202" s="16" t="s">
        <v>3349</v>
      </c>
    </row>
    <row r="3203" spans="2:2" ht="13.5">
      <c r="B3203" s="16" t="s">
        <v>3350</v>
      </c>
    </row>
    <row r="3204" spans="2:2" ht="13.5">
      <c r="B3204" s="16" t="s">
        <v>3351</v>
      </c>
    </row>
    <row r="3205" spans="2:2" ht="13.5">
      <c r="B3205" s="16" t="s">
        <v>3352</v>
      </c>
    </row>
    <row r="3206" spans="2:2" ht="13.5">
      <c r="B3206" s="16" t="s">
        <v>3353</v>
      </c>
    </row>
    <row r="3207" spans="2:2" ht="13.5">
      <c r="B3207" s="16" t="s">
        <v>3354</v>
      </c>
    </row>
    <row r="3208" spans="2:2" ht="13.5">
      <c r="B3208" s="16" t="s">
        <v>3355</v>
      </c>
    </row>
    <row r="3209" spans="2:2" ht="13.5">
      <c r="B3209" s="16" t="s">
        <v>3356</v>
      </c>
    </row>
    <row r="3210" spans="2:2" ht="13.5">
      <c r="B3210" s="16" t="s">
        <v>3357</v>
      </c>
    </row>
    <row r="3211" spans="2:2" ht="13.5">
      <c r="B3211" s="16" t="s">
        <v>3358</v>
      </c>
    </row>
    <row r="3212" spans="2:2" ht="13.5">
      <c r="B3212" s="16" t="s">
        <v>3359</v>
      </c>
    </row>
    <row r="3213" spans="2:2" ht="13.5">
      <c r="B3213" s="16" t="s">
        <v>3360</v>
      </c>
    </row>
    <row r="3214" spans="2:2" ht="13.5">
      <c r="B3214" s="16" t="s">
        <v>3361</v>
      </c>
    </row>
    <row r="3215" spans="2:2" ht="13.5">
      <c r="B3215" s="16" t="s">
        <v>3362</v>
      </c>
    </row>
    <row r="3216" spans="2:2" ht="13.5">
      <c r="B3216" s="16" t="s">
        <v>3363</v>
      </c>
    </row>
    <row r="3217" spans="2:2" ht="13.5">
      <c r="B3217" s="16" t="s">
        <v>3364</v>
      </c>
    </row>
    <row r="3218" spans="2:2" ht="13.5">
      <c r="B3218" s="16" t="s">
        <v>3365</v>
      </c>
    </row>
    <row r="3219" spans="2:2" ht="13.5">
      <c r="B3219" s="16" t="s">
        <v>3366</v>
      </c>
    </row>
    <row r="3220" spans="2:2" ht="13.5">
      <c r="B3220" s="16" t="s">
        <v>3367</v>
      </c>
    </row>
    <row r="3221" spans="2:2" ht="13.5">
      <c r="B3221" s="16" t="s">
        <v>3368</v>
      </c>
    </row>
    <row r="3222" spans="2:2" ht="13.5">
      <c r="B3222" s="16" t="s">
        <v>3369</v>
      </c>
    </row>
    <row r="3223" spans="2:2" ht="13.5">
      <c r="B3223" s="16" t="s">
        <v>3370</v>
      </c>
    </row>
    <row r="3224" spans="2:2" ht="13.5">
      <c r="B3224" s="16" t="s">
        <v>3371</v>
      </c>
    </row>
    <row r="3225" spans="2:2" ht="13.5">
      <c r="B3225" s="16" t="s">
        <v>3372</v>
      </c>
    </row>
    <row r="3226" spans="2:2" ht="13.5">
      <c r="B3226" s="16" t="s">
        <v>3373</v>
      </c>
    </row>
    <row r="3227" spans="2:2" ht="13.5">
      <c r="B3227" s="16" t="s">
        <v>3374</v>
      </c>
    </row>
    <row r="3228" spans="2:2" ht="13.5">
      <c r="B3228" s="16" t="s">
        <v>3375</v>
      </c>
    </row>
    <row r="3229" spans="2:2" ht="13.5">
      <c r="B3229" s="16" t="s">
        <v>3376</v>
      </c>
    </row>
    <row r="3230" spans="2:2" ht="13.5">
      <c r="B3230" s="16" t="s">
        <v>3377</v>
      </c>
    </row>
    <row r="3231" spans="2:2" ht="13.5">
      <c r="B3231" s="16" t="s">
        <v>3378</v>
      </c>
    </row>
    <row r="3232" spans="2:2" ht="13.5">
      <c r="B3232" s="16" t="s">
        <v>3379</v>
      </c>
    </row>
    <row r="3233" spans="2:2" ht="13.5">
      <c r="B3233" s="16" t="s">
        <v>3380</v>
      </c>
    </row>
    <row r="3234" spans="2:2" ht="13.5">
      <c r="B3234" s="16" t="s">
        <v>3381</v>
      </c>
    </row>
    <row r="3235" spans="2:2" ht="13.5">
      <c r="B3235" s="16" t="s">
        <v>3382</v>
      </c>
    </row>
    <row r="3236" spans="2:2" ht="13.5">
      <c r="B3236" s="16" t="s">
        <v>3383</v>
      </c>
    </row>
    <row r="3237" spans="2:2" ht="13.5">
      <c r="B3237" s="16" t="s">
        <v>3384</v>
      </c>
    </row>
    <row r="3238" spans="2:2" ht="13.5">
      <c r="B3238" s="16" t="s">
        <v>3385</v>
      </c>
    </row>
    <row r="3239" spans="2:2" ht="13.5">
      <c r="B3239" s="16" t="s">
        <v>3386</v>
      </c>
    </row>
    <row r="3240" spans="2:2" ht="13.5">
      <c r="B3240" s="16" t="s">
        <v>3387</v>
      </c>
    </row>
    <row r="3241" spans="2:2" ht="13.5">
      <c r="B3241" s="16" t="s">
        <v>3388</v>
      </c>
    </row>
    <row r="3242" spans="2:2" ht="13.5">
      <c r="B3242" s="16" t="s">
        <v>3389</v>
      </c>
    </row>
    <row r="3243" spans="2:2" ht="13.5">
      <c r="B3243" s="16" t="s">
        <v>3390</v>
      </c>
    </row>
    <row r="3244" spans="2:2" ht="13.5">
      <c r="B3244" s="16" t="s">
        <v>3391</v>
      </c>
    </row>
    <row r="3245" spans="2:2" ht="13.5">
      <c r="B3245" s="16" t="s">
        <v>3392</v>
      </c>
    </row>
    <row r="3246" spans="2:2" ht="13.5">
      <c r="B3246" s="16" t="s">
        <v>3393</v>
      </c>
    </row>
    <row r="3247" spans="2:2" ht="13.5">
      <c r="B3247" s="16" t="s">
        <v>3394</v>
      </c>
    </row>
    <row r="3248" spans="2:2" ht="13.5">
      <c r="B3248" s="16" t="s">
        <v>3395</v>
      </c>
    </row>
    <row r="3249" spans="2:2" ht="13.5">
      <c r="B3249" s="16" t="s">
        <v>3396</v>
      </c>
    </row>
    <row r="3250" spans="2:2" ht="13.5">
      <c r="B3250" s="16" t="s">
        <v>3397</v>
      </c>
    </row>
    <row r="3251" spans="2:2" ht="13.5">
      <c r="B3251" s="16" t="s">
        <v>3398</v>
      </c>
    </row>
    <row r="3252" spans="2:2" ht="13.5">
      <c r="B3252" s="16" t="s">
        <v>3399</v>
      </c>
    </row>
    <row r="3253" spans="2:2" ht="13.5">
      <c r="B3253" s="16" t="s">
        <v>3400</v>
      </c>
    </row>
    <row r="3254" spans="2:2" ht="13.5">
      <c r="B3254" s="16" t="s">
        <v>3401</v>
      </c>
    </row>
    <row r="3255" spans="2:2" ht="13.5">
      <c r="B3255" s="16" t="s">
        <v>3402</v>
      </c>
    </row>
    <row r="3256" spans="2:2" ht="13.5">
      <c r="B3256" s="16" t="s">
        <v>3403</v>
      </c>
    </row>
    <row r="3257" spans="2:2" ht="13.5">
      <c r="B3257" s="16" t="s">
        <v>3404</v>
      </c>
    </row>
    <row r="3258" spans="2:2" ht="13.5">
      <c r="B3258" s="16" t="s">
        <v>3405</v>
      </c>
    </row>
    <row r="3259" spans="2:2" ht="13.5">
      <c r="B3259" s="16" t="s">
        <v>3406</v>
      </c>
    </row>
    <row r="3260" spans="2:2" ht="13.5">
      <c r="B3260" s="16" t="s">
        <v>3407</v>
      </c>
    </row>
    <row r="3261" spans="2:2" ht="13.5">
      <c r="B3261" s="16" t="s">
        <v>3408</v>
      </c>
    </row>
    <row r="3262" spans="2:2" ht="13.5">
      <c r="B3262" s="16" t="s">
        <v>3409</v>
      </c>
    </row>
    <row r="3263" spans="2:2" ht="13.5">
      <c r="B3263" s="16" t="s">
        <v>3410</v>
      </c>
    </row>
    <row r="3264" spans="2:2" ht="13.5">
      <c r="B3264" s="16" t="s">
        <v>3411</v>
      </c>
    </row>
    <row r="3265" spans="2:2" ht="13.5">
      <c r="B3265" s="16" t="s">
        <v>3412</v>
      </c>
    </row>
    <row r="3266" spans="2:2" ht="13.5">
      <c r="B3266" s="16" t="s">
        <v>3413</v>
      </c>
    </row>
    <row r="3267" spans="2:2" ht="13.5">
      <c r="B3267" s="16" t="s">
        <v>3414</v>
      </c>
    </row>
    <row r="3268" spans="2:2" ht="13.5">
      <c r="B3268" s="16" t="s">
        <v>3415</v>
      </c>
    </row>
    <row r="3269" spans="2:2" ht="13.5">
      <c r="B3269" s="16" t="s">
        <v>3416</v>
      </c>
    </row>
    <row r="3270" spans="2:2" ht="13.5">
      <c r="B3270" s="16" t="s">
        <v>3417</v>
      </c>
    </row>
    <row r="3271" spans="2:2" ht="13.5">
      <c r="B3271" s="16" t="s">
        <v>3418</v>
      </c>
    </row>
    <row r="3272" spans="2:2" ht="13.5">
      <c r="B3272" s="16" t="s">
        <v>3419</v>
      </c>
    </row>
    <row r="3273" spans="2:2" ht="13.5">
      <c r="B3273" s="16" t="s">
        <v>3420</v>
      </c>
    </row>
    <row r="3274" spans="2:2" ht="13.5">
      <c r="B3274" s="16" t="s">
        <v>3421</v>
      </c>
    </row>
    <row r="3275" spans="2:2" ht="13.5">
      <c r="B3275" s="16" t="s">
        <v>3422</v>
      </c>
    </row>
    <row r="3276" spans="2:2" ht="13.5">
      <c r="B3276" s="16" t="s">
        <v>3423</v>
      </c>
    </row>
    <row r="3277" spans="2:2" ht="13.5">
      <c r="B3277" s="16" t="s">
        <v>3424</v>
      </c>
    </row>
    <row r="3278" spans="2:2" ht="13.5">
      <c r="B3278" s="16" t="s">
        <v>3425</v>
      </c>
    </row>
    <row r="3279" spans="2:2" ht="13.5">
      <c r="B3279" s="16" t="s">
        <v>3426</v>
      </c>
    </row>
    <row r="3280" spans="2:2" ht="13.5">
      <c r="B3280" s="16" t="s">
        <v>3427</v>
      </c>
    </row>
    <row r="3281" spans="2:2" ht="13.5">
      <c r="B3281" s="16" t="s">
        <v>3428</v>
      </c>
    </row>
    <row r="3282" spans="2:2" ht="13.5">
      <c r="B3282" s="16" t="s">
        <v>3429</v>
      </c>
    </row>
    <row r="3283" spans="2:2" ht="13.5">
      <c r="B3283" s="16" t="s">
        <v>3430</v>
      </c>
    </row>
    <row r="3284" spans="2:2" ht="13.5">
      <c r="B3284" s="16" t="s">
        <v>3431</v>
      </c>
    </row>
    <row r="3285" spans="2:2" ht="13.5">
      <c r="B3285" s="16" t="s">
        <v>3432</v>
      </c>
    </row>
    <row r="3286" spans="2:2" ht="13.5">
      <c r="B3286" s="16" t="s">
        <v>3433</v>
      </c>
    </row>
    <row r="3287" spans="2:2" ht="13.5">
      <c r="B3287" s="16" t="s">
        <v>3434</v>
      </c>
    </row>
    <row r="3288" spans="2:2" ht="13.5">
      <c r="B3288" s="16" t="s">
        <v>3435</v>
      </c>
    </row>
    <row r="3289" spans="2:2" ht="13.5">
      <c r="B3289" s="16" t="s">
        <v>3436</v>
      </c>
    </row>
    <row r="3290" spans="2:2" ht="13.5">
      <c r="B3290" s="16" t="s">
        <v>3437</v>
      </c>
    </row>
    <row r="3291" spans="2:2" ht="13.5">
      <c r="B3291" s="16" t="s">
        <v>3438</v>
      </c>
    </row>
    <row r="3292" spans="2:2" ht="13.5">
      <c r="B3292" s="16" t="s">
        <v>3439</v>
      </c>
    </row>
    <row r="3293" spans="2:2" ht="13.5">
      <c r="B3293" s="16" t="s">
        <v>3440</v>
      </c>
    </row>
    <row r="3294" spans="2:2" ht="13.5">
      <c r="B3294" s="16" t="s">
        <v>3441</v>
      </c>
    </row>
    <row r="3295" spans="2:2" ht="13.5">
      <c r="B3295" s="16" t="s">
        <v>3442</v>
      </c>
    </row>
    <row r="3296" spans="2:2" ht="13.5">
      <c r="B3296" s="16" t="s">
        <v>3443</v>
      </c>
    </row>
    <row r="3297" spans="2:2" ht="13.5">
      <c r="B3297" s="16" t="s">
        <v>3444</v>
      </c>
    </row>
    <row r="3298" spans="2:2" ht="13.5">
      <c r="B3298" s="16" t="s">
        <v>3445</v>
      </c>
    </row>
    <row r="3299" spans="2:2" ht="13.5">
      <c r="B3299" s="16" t="s">
        <v>3446</v>
      </c>
    </row>
    <row r="3300" spans="2:2" ht="13.5">
      <c r="B3300" s="16" t="s">
        <v>3447</v>
      </c>
    </row>
    <row r="3301" spans="2:2" ht="13.5">
      <c r="B3301" s="16" t="s">
        <v>3448</v>
      </c>
    </row>
    <row r="3302" spans="2:2" ht="13.5">
      <c r="B3302" s="16" t="s">
        <v>3449</v>
      </c>
    </row>
    <row r="3303" spans="2:2" ht="13.5">
      <c r="B3303" s="16" t="s">
        <v>3450</v>
      </c>
    </row>
    <row r="3304" spans="2:2" ht="13.5">
      <c r="B3304" s="16" t="s">
        <v>3451</v>
      </c>
    </row>
    <row r="3305" spans="2:2" ht="13.5">
      <c r="B3305" s="16" t="s">
        <v>3452</v>
      </c>
    </row>
    <row r="3306" spans="2:2" ht="13.5">
      <c r="B3306" s="16" t="s">
        <v>3453</v>
      </c>
    </row>
    <row r="3307" spans="2:2" ht="13.5">
      <c r="B3307" s="16" t="s">
        <v>3454</v>
      </c>
    </row>
    <row r="3308" spans="2:2" ht="13.5">
      <c r="B3308" s="16" t="s">
        <v>3455</v>
      </c>
    </row>
    <row r="3309" spans="2:2" ht="13.5">
      <c r="B3309" s="16" t="s">
        <v>3456</v>
      </c>
    </row>
    <row r="3310" spans="2:2" ht="13.5">
      <c r="B3310" s="16" t="s">
        <v>3457</v>
      </c>
    </row>
    <row r="3311" spans="2:2" ht="13.5">
      <c r="B3311" s="16" t="s">
        <v>3458</v>
      </c>
    </row>
    <row r="3312" spans="2:2" ht="13.5">
      <c r="B3312" s="16" t="s">
        <v>3459</v>
      </c>
    </row>
    <row r="3313" spans="2:2" ht="13.5">
      <c r="B3313" s="16" t="s">
        <v>3460</v>
      </c>
    </row>
    <row r="3314" spans="2:2" ht="13.5">
      <c r="B3314" s="16" t="s">
        <v>3461</v>
      </c>
    </row>
    <row r="3315" spans="2:2" ht="13.5">
      <c r="B3315" s="16" t="s">
        <v>3462</v>
      </c>
    </row>
    <row r="3316" spans="2:2" ht="13.5">
      <c r="B3316" s="16" t="s">
        <v>3463</v>
      </c>
    </row>
    <row r="3317" spans="2:2" ht="13.5">
      <c r="B3317" s="16" t="s">
        <v>3464</v>
      </c>
    </row>
    <row r="3318" spans="2:2" ht="13.5">
      <c r="B3318" s="16" t="s">
        <v>3465</v>
      </c>
    </row>
    <row r="3319" spans="2:2" ht="13.5">
      <c r="B3319" s="16" t="s">
        <v>3466</v>
      </c>
    </row>
    <row r="3320" spans="2:2" ht="13.5">
      <c r="B3320" s="16" t="s">
        <v>3467</v>
      </c>
    </row>
    <row r="3321" spans="2:2" ht="13.5">
      <c r="B3321" s="16" t="s">
        <v>3468</v>
      </c>
    </row>
    <row r="3322" spans="2:2" ht="13.5">
      <c r="B3322" s="16" t="s">
        <v>3469</v>
      </c>
    </row>
    <row r="3323" spans="2:2" ht="13.5">
      <c r="B3323" s="16" t="s">
        <v>3470</v>
      </c>
    </row>
    <row r="3324" spans="2:2" ht="13.5">
      <c r="B3324" s="16" t="s">
        <v>3471</v>
      </c>
    </row>
    <row r="3325" spans="2:2" ht="13.5">
      <c r="B3325" s="16" t="s">
        <v>3472</v>
      </c>
    </row>
    <row r="3326" spans="2:2" ht="13.5">
      <c r="B3326" s="16" t="s">
        <v>3473</v>
      </c>
    </row>
    <row r="3327" spans="2:2" ht="13.5">
      <c r="B3327" s="16" t="s">
        <v>3474</v>
      </c>
    </row>
    <row r="3328" spans="2:2" ht="13.5">
      <c r="B3328" s="16" t="s">
        <v>3475</v>
      </c>
    </row>
    <row r="3329" spans="2:2" ht="13.5">
      <c r="B3329" s="16" t="s">
        <v>3476</v>
      </c>
    </row>
    <row r="3330" spans="2:2" ht="13.5">
      <c r="B3330" s="16" t="s">
        <v>3477</v>
      </c>
    </row>
    <row r="3331" spans="2:2" ht="13.5">
      <c r="B3331" s="16" t="s">
        <v>3478</v>
      </c>
    </row>
    <row r="3332" spans="2:2" ht="13.5">
      <c r="B3332" s="16" t="s">
        <v>3479</v>
      </c>
    </row>
    <row r="3333" spans="2:2" ht="13.5">
      <c r="B3333" s="16" t="s">
        <v>3480</v>
      </c>
    </row>
    <row r="3334" spans="2:2" ht="13.5">
      <c r="B3334" s="16" t="s">
        <v>3481</v>
      </c>
    </row>
    <row r="3335" spans="2:2" ht="13.5">
      <c r="B3335" s="16" t="s">
        <v>3482</v>
      </c>
    </row>
    <row r="3336" spans="2:2" ht="13.5">
      <c r="B3336" s="16" t="s">
        <v>3483</v>
      </c>
    </row>
    <row r="3337" spans="2:2" ht="13.5">
      <c r="B3337" s="16" t="s">
        <v>3484</v>
      </c>
    </row>
    <row r="3338" spans="2:2" ht="13.5">
      <c r="B3338" s="16" t="s">
        <v>3485</v>
      </c>
    </row>
    <row r="3339" spans="2:2" ht="13.5">
      <c r="B3339" s="16" t="s">
        <v>3486</v>
      </c>
    </row>
    <row r="3340" spans="2:2" ht="13.5">
      <c r="B3340" s="16" t="s">
        <v>3487</v>
      </c>
    </row>
    <row r="3341" spans="2:2" ht="13.5">
      <c r="B3341" s="16" t="s">
        <v>3488</v>
      </c>
    </row>
    <row r="3342" spans="2:2" ht="13.5">
      <c r="B3342" s="16" t="s">
        <v>3489</v>
      </c>
    </row>
    <row r="3343" spans="2:2" ht="13.5">
      <c r="B3343" s="16" t="s">
        <v>3490</v>
      </c>
    </row>
    <row r="3344" spans="2:2" ht="13.5">
      <c r="B3344" s="16" t="s">
        <v>3491</v>
      </c>
    </row>
    <row r="3345" spans="2:2" ht="13.5">
      <c r="B3345" s="16" t="s">
        <v>3492</v>
      </c>
    </row>
    <row r="3346" spans="2:2" ht="13.5">
      <c r="B3346" s="16" t="s">
        <v>3493</v>
      </c>
    </row>
    <row r="3347" spans="2:2" ht="13.5">
      <c r="B3347" s="16" t="s">
        <v>3494</v>
      </c>
    </row>
    <row r="3348" spans="2:2" ht="13.5">
      <c r="B3348" s="16" t="s">
        <v>3495</v>
      </c>
    </row>
    <row r="3349" spans="2:2" ht="13.5">
      <c r="B3349" s="16" t="s">
        <v>3496</v>
      </c>
    </row>
    <row r="3350" spans="2:2" ht="13.5">
      <c r="B3350" s="16" t="s">
        <v>3497</v>
      </c>
    </row>
    <row r="3351" spans="2:2" ht="13.5">
      <c r="B3351" s="16" t="s">
        <v>3498</v>
      </c>
    </row>
    <row r="3352" spans="2:2" ht="13.5">
      <c r="B3352" s="16" t="s">
        <v>3499</v>
      </c>
    </row>
    <row r="3353" spans="2:2" ht="13.5">
      <c r="B3353" s="16" t="s">
        <v>3500</v>
      </c>
    </row>
    <row r="3354" spans="2:2" ht="13.5">
      <c r="B3354" s="16" t="s">
        <v>3501</v>
      </c>
    </row>
    <row r="3355" spans="2:2" ht="13.5">
      <c r="B3355" s="16" t="s">
        <v>3502</v>
      </c>
    </row>
    <row r="3356" spans="2:2" ht="13.5">
      <c r="B3356" s="16" t="s">
        <v>3503</v>
      </c>
    </row>
    <row r="3357" spans="2:2" ht="13.5">
      <c r="B3357" s="16" t="s">
        <v>3504</v>
      </c>
    </row>
    <row r="3358" spans="2:2" ht="13.5">
      <c r="B3358" s="16" t="s">
        <v>3505</v>
      </c>
    </row>
    <row r="3359" spans="2:2" ht="13.5">
      <c r="B3359" s="16" t="s">
        <v>3506</v>
      </c>
    </row>
    <row r="3360" spans="2:2" ht="13.5">
      <c r="B3360" s="16" t="s">
        <v>3507</v>
      </c>
    </row>
    <row r="3361" spans="2:2" ht="13.5">
      <c r="B3361" s="16" t="s">
        <v>3508</v>
      </c>
    </row>
    <row r="3362" spans="2:2" ht="13.5">
      <c r="B3362" s="16" t="s">
        <v>3509</v>
      </c>
    </row>
    <row r="3363" spans="2:2" ht="13.5">
      <c r="B3363" s="16" t="s">
        <v>3510</v>
      </c>
    </row>
    <row r="3364" spans="2:2" ht="13.5">
      <c r="B3364" s="16" t="s">
        <v>3511</v>
      </c>
    </row>
    <row r="3365" spans="2:2" ht="13.5">
      <c r="B3365" s="16" t="s">
        <v>3512</v>
      </c>
    </row>
    <row r="3366" spans="2:2" ht="13.5">
      <c r="B3366" s="16" t="s">
        <v>3513</v>
      </c>
    </row>
    <row r="3367" spans="2:2" ht="13.5">
      <c r="B3367" s="16" t="s">
        <v>3514</v>
      </c>
    </row>
    <row r="3368" spans="2:2" ht="13.5">
      <c r="B3368" s="16" t="s">
        <v>3515</v>
      </c>
    </row>
    <row r="3369" spans="2:2" ht="13.5">
      <c r="B3369" s="16" t="s">
        <v>3516</v>
      </c>
    </row>
    <row r="3370" spans="2:2" ht="13.5">
      <c r="B3370" s="16" t="s">
        <v>3517</v>
      </c>
    </row>
    <row r="3371" spans="2:2" ht="13.5">
      <c r="B3371" s="16" t="s">
        <v>3518</v>
      </c>
    </row>
    <row r="3372" spans="2:2" ht="13.5">
      <c r="B3372" s="16" t="s">
        <v>3519</v>
      </c>
    </row>
    <row r="3373" spans="2:2" ht="13.5">
      <c r="B3373" s="16" t="s">
        <v>3520</v>
      </c>
    </row>
    <row r="3374" spans="2:2" ht="13.5">
      <c r="B3374" s="16" t="s">
        <v>3521</v>
      </c>
    </row>
    <row r="3375" spans="2:2" ht="13.5">
      <c r="B3375" s="16" t="s">
        <v>3522</v>
      </c>
    </row>
    <row r="3376" spans="2:2" ht="13.5">
      <c r="B3376" s="16" t="s">
        <v>3523</v>
      </c>
    </row>
    <row r="3377" spans="2:2" ht="13.5">
      <c r="B3377" s="16" t="s">
        <v>3524</v>
      </c>
    </row>
    <row r="3378" spans="2:2" ht="13.5">
      <c r="B3378" s="16" t="s">
        <v>3525</v>
      </c>
    </row>
    <row r="3379" spans="2:2" ht="13.5">
      <c r="B3379" s="16" t="s">
        <v>3526</v>
      </c>
    </row>
    <row r="3380" spans="2:2" ht="13.5">
      <c r="B3380" s="16" t="s">
        <v>3527</v>
      </c>
    </row>
    <row r="3381" spans="2:2" ht="13.5">
      <c r="B3381" s="16" t="s">
        <v>3528</v>
      </c>
    </row>
    <row r="3382" spans="2:2" ht="13.5">
      <c r="B3382" s="16" t="s">
        <v>3529</v>
      </c>
    </row>
    <row r="3383" spans="2:2" ht="13.5">
      <c r="B3383" s="16" t="s">
        <v>3530</v>
      </c>
    </row>
    <row r="3384" spans="2:2" ht="13.5">
      <c r="B3384" s="16" t="s">
        <v>3531</v>
      </c>
    </row>
    <row r="3385" spans="2:2" ht="13.5">
      <c r="B3385" s="16" t="s">
        <v>3532</v>
      </c>
    </row>
    <row r="3386" spans="2:2" ht="13.5">
      <c r="B3386" s="16" t="s">
        <v>3533</v>
      </c>
    </row>
    <row r="3387" spans="2:2" ht="13.5">
      <c r="B3387" s="16" t="s">
        <v>3534</v>
      </c>
    </row>
    <row r="3388" spans="2:2" ht="13.5">
      <c r="B3388" s="16" t="s">
        <v>3535</v>
      </c>
    </row>
    <row r="3389" spans="2:2" ht="13.5">
      <c r="B3389" s="16" t="s">
        <v>3536</v>
      </c>
    </row>
    <row r="3390" spans="2:2" ht="13.5">
      <c r="B3390" s="16" t="s">
        <v>3537</v>
      </c>
    </row>
    <row r="3391" spans="2:2" ht="13.5">
      <c r="B3391" s="16" t="s">
        <v>3538</v>
      </c>
    </row>
    <row r="3392" spans="2:2" ht="13.5">
      <c r="B3392" s="16" t="s">
        <v>3539</v>
      </c>
    </row>
    <row r="3393" spans="2:2" ht="13.5">
      <c r="B3393" s="16" t="s">
        <v>3540</v>
      </c>
    </row>
    <row r="3394" spans="2:2" ht="13.5">
      <c r="B3394" s="16" t="s">
        <v>3541</v>
      </c>
    </row>
    <row r="3395" spans="2:2" ht="13.5">
      <c r="B3395" s="16" t="s">
        <v>3542</v>
      </c>
    </row>
    <row r="3396" spans="2:2" ht="13.5">
      <c r="B3396" s="16" t="s">
        <v>3543</v>
      </c>
    </row>
    <row r="3397" spans="2:2" ht="13.5">
      <c r="B3397" s="16" t="s">
        <v>3544</v>
      </c>
    </row>
    <row r="3398" spans="2:2" ht="13.5">
      <c r="B3398" s="16" t="s">
        <v>3545</v>
      </c>
    </row>
    <row r="3399" spans="2:2" ht="13.5">
      <c r="B3399" s="16" t="s">
        <v>3546</v>
      </c>
    </row>
    <row r="3400" spans="2:2" ht="13.5">
      <c r="B3400" s="16" t="s">
        <v>3547</v>
      </c>
    </row>
    <row r="3401" spans="2:2" ht="13.5">
      <c r="B3401" s="16" t="s">
        <v>3548</v>
      </c>
    </row>
    <row r="3402" spans="2:2" ht="13.5">
      <c r="B3402" s="16" t="s">
        <v>3549</v>
      </c>
    </row>
    <row r="3403" spans="2:2" ht="13.5">
      <c r="B3403" s="16" t="s">
        <v>3550</v>
      </c>
    </row>
    <row r="3404" spans="2:2" ht="13.5">
      <c r="B3404" s="16" t="s">
        <v>3551</v>
      </c>
    </row>
    <row r="3405" spans="2:2" ht="13.5">
      <c r="B3405" s="16" t="s">
        <v>3552</v>
      </c>
    </row>
    <row r="3406" spans="2:2" ht="13.5">
      <c r="B3406" s="16" t="s">
        <v>3553</v>
      </c>
    </row>
    <row r="3407" spans="2:2" ht="13.5">
      <c r="B3407" s="16" t="s">
        <v>3554</v>
      </c>
    </row>
    <row r="3408" spans="2:2" ht="13.5">
      <c r="B3408" s="16" t="s">
        <v>3555</v>
      </c>
    </row>
    <row r="3409" spans="2:2" ht="13.5">
      <c r="B3409" s="16" t="s">
        <v>3556</v>
      </c>
    </row>
    <row r="3410" spans="2:2" ht="13.5">
      <c r="B3410" s="16" t="s">
        <v>3557</v>
      </c>
    </row>
    <row r="3411" spans="2:2" ht="13.5">
      <c r="B3411" s="16" t="s">
        <v>3558</v>
      </c>
    </row>
    <row r="3412" spans="2:2" ht="13.5">
      <c r="B3412" s="16" t="s">
        <v>3559</v>
      </c>
    </row>
    <row r="3413" spans="2:2" ht="13.5">
      <c r="B3413" s="16" t="s">
        <v>3560</v>
      </c>
    </row>
    <row r="3414" spans="2:2" ht="13.5">
      <c r="B3414" s="16" t="s">
        <v>3561</v>
      </c>
    </row>
    <row r="3415" spans="2:2" ht="13.5">
      <c r="B3415" s="16" t="s">
        <v>3562</v>
      </c>
    </row>
    <row r="3416" spans="2:2" ht="13.5">
      <c r="B3416" s="16" t="s">
        <v>3563</v>
      </c>
    </row>
    <row r="3417" spans="2:2" ht="13.5">
      <c r="B3417" s="16" t="s">
        <v>3564</v>
      </c>
    </row>
    <row r="3418" spans="2:2" ht="13.5">
      <c r="B3418" s="16" t="s">
        <v>3565</v>
      </c>
    </row>
    <row r="3419" spans="2:2" ht="13.5">
      <c r="B3419" s="16" t="s">
        <v>3566</v>
      </c>
    </row>
    <row r="3420" spans="2:2" ht="13.5">
      <c r="B3420" s="16" t="s">
        <v>3567</v>
      </c>
    </row>
    <row r="3421" spans="2:2" ht="13.5">
      <c r="B3421" s="16" t="s">
        <v>3568</v>
      </c>
    </row>
    <row r="3422" spans="2:2" ht="13.5">
      <c r="B3422" s="16" t="s">
        <v>3569</v>
      </c>
    </row>
    <row r="3423" spans="2:2" ht="13.5">
      <c r="B3423" s="16" t="s">
        <v>3570</v>
      </c>
    </row>
    <row r="3424" spans="2:2" ht="13.5">
      <c r="B3424" s="16" t="s">
        <v>3571</v>
      </c>
    </row>
    <row r="3425" spans="2:2" ht="13.5">
      <c r="B3425" s="16" t="s">
        <v>3572</v>
      </c>
    </row>
    <row r="3426" spans="2:2" ht="13.5">
      <c r="B3426" s="16" t="s">
        <v>3573</v>
      </c>
    </row>
    <row r="3427" spans="2:2" ht="13.5">
      <c r="B3427" s="16" t="s">
        <v>3574</v>
      </c>
    </row>
    <row r="3428" spans="2:2" ht="13.5">
      <c r="B3428" s="16" t="s">
        <v>3575</v>
      </c>
    </row>
    <row r="3429" spans="2:2" ht="13.5">
      <c r="B3429" s="16" t="s">
        <v>3576</v>
      </c>
    </row>
    <row r="3430" spans="2:2" ht="13.5">
      <c r="B3430" s="16" t="s">
        <v>3577</v>
      </c>
    </row>
    <row r="3431" spans="2:2" ht="13.5">
      <c r="B3431" s="16" t="s">
        <v>3578</v>
      </c>
    </row>
    <row r="3432" spans="2:2" ht="13.5">
      <c r="B3432" s="16" t="s">
        <v>3579</v>
      </c>
    </row>
    <row r="3433" spans="2:2" ht="13.5">
      <c r="B3433" s="16" t="s">
        <v>3580</v>
      </c>
    </row>
    <row r="3434" spans="2:2" ht="13.5">
      <c r="B3434" s="16" t="s">
        <v>3581</v>
      </c>
    </row>
    <row r="3435" spans="2:2" ht="13.5">
      <c r="B3435" s="16" t="s">
        <v>3582</v>
      </c>
    </row>
    <row r="3436" spans="2:2" ht="13.5">
      <c r="B3436" s="16" t="s">
        <v>3583</v>
      </c>
    </row>
    <row r="3437" spans="2:2" ht="13.5">
      <c r="B3437" s="16" t="s">
        <v>3584</v>
      </c>
    </row>
    <row r="3438" spans="2:2" ht="13.5">
      <c r="B3438" s="16" t="s">
        <v>3585</v>
      </c>
    </row>
    <row r="3439" spans="2:2" ht="13.5">
      <c r="B3439" s="16" t="s">
        <v>3586</v>
      </c>
    </row>
    <row r="3440" spans="2:2" ht="13.5">
      <c r="B3440" s="16" t="s">
        <v>3587</v>
      </c>
    </row>
    <row r="3441" spans="2:2" ht="13.5">
      <c r="B3441" s="16" t="s">
        <v>3588</v>
      </c>
    </row>
    <row r="3442" spans="2:2" ht="13.5">
      <c r="B3442" s="16" t="s">
        <v>3589</v>
      </c>
    </row>
    <row r="3443" spans="2:2" ht="13.5">
      <c r="B3443" s="16" t="s">
        <v>3590</v>
      </c>
    </row>
    <row r="3444" spans="2:2" ht="13.5">
      <c r="B3444" s="16" t="s">
        <v>3591</v>
      </c>
    </row>
    <row r="3445" spans="2:2" ht="13.5">
      <c r="B3445" s="16" t="s">
        <v>3592</v>
      </c>
    </row>
    <row r="3446" spans="2:2" ht="13.5">
      <c r="B3446" s="16" t="s">
        <v>3593</v>
      </c>
    </row>
    <row r="3447" spans="2:2" ht="13.5">
      <c r="B3447" s="16" t="s">
        <v>3594</v>
      </c>
    </row>
    <row r="3448" spans="2:2" ht="13.5">
      <c r="B3448" s="16" t="s">
        <v>3595</v>
      </c>
    </row>
    <row r="3449" spans="2:2" ht="13.5">
      <c r="B3449" s="16" t="s">
        <v>3596</v>
      </c>
    </row>
    <row r="3450" spans="2:2" ht="13.5">
      <c r="B3450" s="16" t="s">
        <v>3597</v>
      </c>
    </row>
    <row r="3451" spans="2:2" ht="13.5">
      <c r="B3451" s="16" t="s">
        <v>3598</v>
      </c>
    </row>
    <row r="3452" spans="2:2" ht="13.5">
      <c r="B3452" s="16" t="s">
        <v>3599</v>
      </c>
    </row>
    <row r="3453" spans="2:2" ht="13.5">
      <c r="B3453" s="16" t="s">
        <v>3600</v>
      </c>
    </row>
    <row r="3454" spans="2:2" ht="13.5">
      <c r="B3454" s="16" t="s">
        <v>3601</v>
      </c>
    </row>
    <row r="3455" spans="2:2" ht="13.5">
      <c r="B3455" s="16" t="s">
        <v>3602</v>
      </c>
    </row>
    <row r="3456" spans="2:2" ht="13.5">
      <c r="B3456" s="16" t="s">
        <v>3603</v>
      </c>
    </row>
    <row r="3457" spans="2:2" ht="13.5">
      <c r="B3457" s="16" t="s">
        <v>3604</v>
      </c>
    </row>
    <row r="3458" spans="2:2" ht="13.5">
      <c r="B3458" s="16" t="s">
        <v>3605</v>
      </c>
    </row>
    <row r="3459" spans="2:2" ht="13.5">
      <c r="B3459" s="16" t="s">
        <v>3606</v>
      </c>
    </row>
    <row r="3460" spans="2:2" ht="13.5">
      <c r="B3460" s="16" t="s">
        <v>3607</v>
      </c>
    </row>
    <row r="3461" spans="2:2" ht="13.5">
      <c r="B3461" s="16" t="s">
        <v>3608</v>
      </c>
    </row>
    <row r="3462" spans="2:2" ht="13.5">
      <c r="B3462" s="16" t="s">
        <v>3609</v>
      </c>
    </row>
    <row r="3463" spans="2:2" ht="13.5">
      <c r="B3463" s="16" t="s">
        <v>3610</v>
      </c>
    </row>
    <row r="3464" spans="2:2" ht="13.5">
      <c r="B3464" s="16" t="s">
        <v>3611</v>
      </c>
    </row>
    <row r="3465" spans="2:2" ht="13.5">
      <c r="B3465" s="16" t="s">
        <v>3612</v>
      </c>
    </row>
    <row r="3466" spans="2:2" ht="13.5">
      <c r="B3466" s="16" t="s">
        <v>3613</v>
      </c>
    </row>
    <row r="3467" spans="2:2" ht="13.5">
      <c r="B3467" s="16" t="s">
        <v>3614</v>
      </c>
    </row>
    <row r="3468" spans="2:2" ht="13.5">
      <c r="B3468" s="16" t="s">
        <v>3615</v>
      </c>
    </row>
    <row r="3469" spans="2:2" ht="13.5">
      <c r="B3469" s="16" t="s">
        <v>3616</v>
      </c>
    </row>
    <row r="3470" spans="2:2" ht="13.5">
      <c r="B3470" s="16" t="s">
        <v>3617</v>
      </c>
    </row>
    <row r="3471" spans="2:2" ht="13.5">
      <c r="B3471" s="16" t="s">
        <v>3618</v>
      </c>
    </row>
    <row r="3472" spans="2:2" ht="13.5">
      <c r="B3472" s="16" t="s">
        <v>3619</v>
      </c>
    </row>
    <row r="3473" spans="2:2" ht="13.5">
      <c r="B3473" s="16" t="s">
        <v>3620</v>
      </c>
    </row>
    <row r="3474" spans="2:2" ht="13.5">
      <c r="B3474" s="16" t="s">
        <v>3621</v>
      </c>
    </row>
    <row r="3475" spans="2:2" ht="13.5">
      <c r="B3475" s="16" t="s">
        <v>3622</v>
      </c>
    </row>
    <row r="3476" spans="2:2" ht="13.5">
      <c r="B3476" s="16" t="s">
        <v>3623</v>
      </c>
    </row>
    <row r="3477" spans="2:2" ht="13.5">
      <c r="B3477" s="16" t="s">
        <v>3624</v>
      </c>
    </row>
    <row r="3478" spans="2:2" ht="13.5">
      <c r="B3478" s="16" t="s">
        <v>3625</v>
      </c>
    </row>
    <row r="3479" spans="2:2" ht="13.5">
      <c r="B3479" s="16" t="s">
        <v>3626</v>
      </c>
    </row>
    <row r="3480" spans="2:2" ht="13.5">
      <c r="B3480" s="16" t="s">
        <v>3627</v>
      </c>
    </row>
    <row r="3481" spans="2:2" ht="13.5">
      <c r="B3481" s="16" t="s">
        <v>3628</v>
      </c>
    </row>
    <row r="3482" spans="2:2" ht="13.5">
      <c r="B3482" s="16" t="s">
        <v>3629</v>
      </c>
    </row>
    <row r="3483" spans="2:2" ht="13.5">
      <c r="B3483" s="16" t="s">
        <v>3630</v>
      </c>
    </row>
    <row r="3484" spans="2:2" ht="13.5">
      <c r="B3484" s="16" t="s">
        <v>3631</v>
      </c>
    </row>
    <row r="3485" spans="2:2" ht="13.5">
      <c r="B3485" s="16" t="s">
        <v>3632</v>
      </c>
    </row>
    <row r="3486" spans="2:2" ht="13.5">
      <c r="B3486" s="16" t="s">
        <v>3633</v>
      </c>
    </row>
    <row r="3487" spans="2:2" ht="13.5">
      <c r="B3487" s="16" t="s">
        <v>3634</v>
      </c>
    </row>
    <row r="3488" spans="2:2" ht="13.5">
      <c r="B3488" s="16" t="s">
        <v>3635</v>
      </c>
    </row>
    <row r="3489" spans="2:2" ht="13.5">
      <c r="B3489" s="16" t="s">
        <v>3636</v>
      </c>
    </row>
    <row r="3490" spans="2:2" ht="13.5">
      <c r="B3490" s="16" t="s">
        <v>3637</v>
      </c>
    </row>
    <row r="3491" spans="2:2" ht="13.5">
      <c r="B3491" s="16" t="s">
        <v>3638</v>
      </c>
    </row>
    <row r="3492" spans="2:2" ht="13.5">
      <c r="B3492" s="16" t="s">
        <v>3639</v>
      </c>
    </row>
    <row r="3493" spans="2:2" ht="13.5">
      <c r="B3493" s="16" t="s">
        <v>3640</v>
      </c>
    </row>
    <row r="3494" spans="2:2" ht="13.5">
      <c r="B3494" s="16" t="s">
        <v>3641</v>
      </c>
    </row>
    <row r="3495" spans="2:2" ht="13.5">
      <c r="B3495" s="16" t="s">
        <v>3642</v>
      </c>
    </row>
    <row r="3496" spans="2:2" ht="13.5">
      <c r="B3496" s="16" t="s">
        <v>3643</v>
      </c>
    </row>
    <row r="3497" spans="2:2" ht="13.5">
      <c r="B3497" s="16" t="s">
        <v>3644</v>
      </c>
    </row>
    <row r="3498" spans="2:2" ht="13.5">
      <c r="B3498" s="16" t="s">
        <v>3645</v>
      </c>
    </row>
    <row r="3499" spans="2:2" ht="13.5">
      <c r="B3499" s="16" t="s">
        <v>3646</v>
      </c>
    </row>
    <row r="3500" spans="2:2" ht="13.5">
      <c r="B3500" s="16" t="s">
        <v>3647</v>
      </c>
    </row>
    <row r="3501" spans="2:2" ht="13.5">
      <c r="B3501" s="16" t="s">
        <v>3648</v>
      </c>
    </row>
    <row r="3502" spans="2:2" ht="13.5">
      <c r="B3502" s="16" t="s">
        <v>3649</v>
      </c>
    </row>
    <row r="3503" spans="2:2" ht="13.5">
      <c r="B3503" s="16" t="s">
        <v>3650</v>
      </c>
    </row>
    <row r="3504" spans="2:2" ht="13.5">
      <c r="B3504" s="16" t="s">
        <v>3651</v>
      </c>
    </row>
    <row r="3505" spans="2:2" ht="13.5">
      <c r="B3505" s="16" t="s">
        <v>3652</v>
      </c>
    </row>
    <row r="3506" spans="2:2" ht="13.5">
      <c r="B3506" s="16" t="s">
        <v>3653</v>
      </c>
    </row>
    <row r="3507" spans="2:2" ht="13.5">
      <c r="B3507" s="16" t="s">
        <v>3654</v>
      </c>
    </row>
    <row r="3508" spans="2:2" ht="13.5">
      <c r="B3508" s="16" t="s">
        <v>3655</v>
      </c>
    </row>
    <row r="3509" spans="2:2" ht="13.5">
      <c r="B3509" s="16" t="s">
        <v>3656</v>
      </c>
    </row>
    <row r="3510" spans="2:2" ht="13.5">
      <c r="B3510" s="16" t="s">
        <v>3657</v>
      </c>
    </row>
    <row r="3511" spans="2:2" ht="13.5">
      <c r="B3511" s="16" t="s">
        <v>3658</v>
      </c>
    </row>
    <row r="3512" spans="2:2" ht="13.5">
      <c r="B3512" s="16" t="s">
        <v>3659</v>
      </c>
    </row>
    <row r="3513" spans="2:2" ht="13.5">
      <c r="B3513" s="16" t="s">
        <v>3660</v>
      </c>
    </row>
    <row r="3514" spans="2:2" ht="13.5">
      <c r="B3514" s="16" t="s">
        <v>3661</v>
      </c>
    </row>
    <row r="3515" spans="2:2" ht="13.5">
      <c r="B3515" s="16" t="s">
        <v>3662</v>
      </c>
    </row>
    <row r="3516" spans="2:2" ht="13.5">
      <c r="B3516" s="16" t="s">
        <v>3663</v>
      </c>
    </row>
    <row r="3517" spans="2:2" ht="13.5">
      <c r="B3517" s="16" t="s">
        <v>3664</v>
      </c>
    </row>
    <row r="3518" spans="2:2" ht="13.5">
      <c r="B3518" s="16" t="s">
        <v>3665</v>
      </c>
    </row>
    <row r="3519" spans="2:2" ht="13.5">
      <c r="B3519" s="16" t="s">
        <v>3666</v>
      </c>
    </row>
    <row r="3520" spans="2:2" ht="13.5">
      <c r="B3520" s="16" t="s">
        <v>3667</v>
      </c>
    </row>
    <row r="3521" spans="2:2" ht="13.5">
      <c r="B3521" s="16" t="s">
        <v>3668</v>
      </c>
    </row>
    <row r="3522" spans="2:2" ht="13.5">
      <c r="B3522" s="16" t="s">
        <v>3669</v>
      </c>
    </row>
    <row r="3523" spans="2:2" ht="13.5">
      <c r="B3523" s="16" t="s">
        <v>3670</v>
      </c>
    </row>
    <row r="3524" spans="2:2" ht="13.5">
      <c r="B3524" s="16" t="s">
        <v>3671</v>
      </c>
    </row>
    <row r="3525" spans="2:2" ht="13.5">
      <c r="B3525" s="16" t="s">
        <v>3672</v>
      </c>
    </row>
    <row r="3526" spans="2:2" ht="13.5">
      <c r="B3526" s="16" t="s">
        <v>3673</v>
      </c>
    </row>
    <row r="3527" spans="2:2" ht="13.5">
      <c r="B3527" s="16" t="s">
        <v>3674</v>
      </c>
    </row>
    <row r="3528" spans="2:2" ht="13.5">
      <c r="B3528" s="16" t="s">
        <v>3675</v>
      </c>
    </row>
    <row r="3529" spans="2:2" ht="13.5">
      <c r="B3529" s="16" t="s">
        <v>3676</v>
      </c>
    </row>
    <row r="3530" spans="2:2" ht="13.5">
      <c r="B3530" s="16" t="s">
        <v>3677</v>
      </c>
    </row>
    <row r="3531" spans="2:2" ht="13.5">
      <c r="B3531" s="16" t="s">
        <v>3678</v>
      </c>
    </row>
    <row r="3532" spans="2:2" ht="13.5">
      <c r="B3532" s="16" t="s">
        <v>3679</v>
      </c>
    </row>
    <row r="3533" spans="2:2" ht="13.5">
      <c r="B3533" s="16" t="s">
        <v>3680</v>
      </c>
    </row>
    <row r="3534" spans="2:2" ht="13.5">
      <c r="B3534" s="16" t="s">
        <v>3681</v>
      </c>
    </row>
    <row r="3535" spans="2:2" ht="13.5">
      <c r="B3535" s="16" t="s">
        <v>3682</v>
      </c>
    </row>
    <row r="3536" spans="2:2" ht="13.5">
      <c r="B3536" s="16" t="s">
        <v>3683</v>
      </c>
    </row>
    <row r="3537" spans="2:2" ht="13.5">
      <c r="B3537" s="16" t="s">
        <v>3684</v>
      </c>
    </row>
    <row r="3538" spans="2:2" ht="13.5">
      <c r="B3538" s="16" t="s">
        <v>3685</v>
      </c>
    </row>
    <row r="3539" spans="2:2" ht="13.5">
      <c r="B3539" s="16" t="s">
        <v>3686</v>
      </c>
    </row>
    <row r="3540" spans="2:2" ht="13.5">
      <c r="B3540" s="16" t="s">
        <v>3687</v>
      </c>
    </row>
    <row r="3541" spans="2:2" ht="13.5">
      <c r="B3541" s="16" t="s">
        <v>3688</v>
      </c>
    </row>
    <row r="3542" spans="2:2" ht="13.5">
      <c r="B3542" s="16" t="s">
        <v>3689</v>
      </c>
    </row>
    <row r="3543" spans="2:2" ht="13.5">
      <c r="B3543" s="16" t="s">
        <v>3690</v>
      </c>
    </row>
    <row r="3544" spans="2:2" ht="13.5">
      <c r="B3544" s="16" t="s">
        <v>3691</v>
      </c>
    </row>
    <row r="3545" spans="2:2" ht="13.5">
      <c r="B3545" s="16" t="s">
        <v>3692</v>
      </c>
    </row>
    <row r="3546" spans="2:2" ht="13.5">
      <c r="B3546" s="16" t="s">
        <v>3693</v>
      </c>
    </row>
    <row r="3547" spans="2:2" ht="13.5">
      <c r="B3547" s="16" t="s">
        <v>3694</v>
      </c>
    </row>
    <row r="3548" spans="2:2" ht="13.5">
      <c r="B3548" s="16" t="s">
        <v>3695</v>
      </c>
    </row>
    <row r="3549" spans="2:2" ht="13.5">
      <c r="B3549" s="16" t="s">
        <v>3696</v>
      </c>
    </row>
    <row r="3550" spans="2:2" ht="13.5">
      <c r="B3550" s="16" t="s">
        <v>3697</v>
      </c>
    </row>
    <row r="3551" spans="2:2" ht="13.5">
      <c r="B3551" s="16" t="s">
        <v>3698</v>
      </c>
    </row>
    <row r="3552" spans="2:2" ht="13.5">
      <c r="B3552" s="16" t="s">
        <v>3699</v>
      </c>
    </row>
    <row r="3553" spans="2:2" ht="13.5">
      <c r="B3553" s="16" t="s">
        <v>3700</v>
      </c>
    </row>
    <row r="3554" spans="2:2" ht="13.5">
      <c r="B3554" s="16" t="s">
        <v>3701</v>
      </c>
    </row>
    <row r="3555" spans="2:2" ht="13.5">
      <c r="B3555" s="16" t="s">
        <v>3702</v>
      </c>
    </row>
    <row r="3556" spans="2:2" ht="13.5">
      <c r="B3556" s="16" t="s">
        <v>3703</v>
      </c>
    </row>
    <row r="3557" spans="2:2" ht="13.5">
      <c r="B3557" s="16" t="s">
        <v>3704</v>
      </c>
    </row>
    <row r="3558" spans="2:2" ht="13.5">
      <c r="B3558" s="16" t="s">
        <v>3705</v>
      </c>
    </row>
    <row r="3559" spans="2:2" ht="13.5">
      <c r="B3559" s="16" t="s">
        <v>3706</v>
      </c>
    </row>
    <row r="3560" spans="2:2" ht="13.5">
      <c r="B3560" s="16" t="s">
        <v>3707</v>
      </c>
    </row>
    <row r="3561" spans="2:2" ht="13.5">
      <c r="B3561" s="16" t="s">
        <v>3708</v>
      </c>
    </row>
    <row r="3562" spans="2:2" ht="13.5">
      <c r="B3562" s="16" t="s">
        <v>3709</v>
      </c>
    </row>
    <row r="3563" spans="2:2" ht="13.5">
      <c r="B3563" s="16" t="s">
        <v>3710</v>
      </c>
    </row>
    <row r="3564" spans="2:2" ht="13.5">
      <c r="B3564" s="16" t="s">
        <v>3711</v>
      </c>
    </row>
    <row r="3565" spans="2:2" ht="13.5">
      <c r="B3565" s="16" t="s">
        <v>3712</v>
      </c>
    </row>
    <row r="3566" spans="2:2" ht="13.5">
      <c r="B3566" s="16" t="s">
        <v>3713</v>
      </c>
    </row>
    <row r="3567" spans="2:2" ht="13.5">
      <c r="B3567" s="16" t="s">
        <v>3714</v>
      </c>
    </row>
    <row r="3568" spans="2:2" ht="13.5">
      <c r="B3568" s="16" t="s">
        <v>3715</v>
      </c>
    </row>
    <row r="3569" spans="2:2" ht="13.5">
      <c r="B3569" s="16" t="s">
        <v>3716</v>
      </c>
    </row>
    <row r="3570" spans="2:2" ht="13.5">
      <c r="B3570" s="16" t="s">
        <v>3717</v>
      </c>
    </row>
    <row r="3571" spans="2:2" ht="13.5">
      <c r="B3571" s="16" t="s">
        <v>3718</v>
      </c>
    </row>
    <row r="3572" spans="2:2" ht="13.5">
      <c r="B3572" s="16" t="s">
        <v>3719</v>
      </c>
    </row>
    <row r="3573" spans="2:2" ht="13.5">
      <c r="B3573" s="16" t="s">
        <v>3720</v>
      </c>
    </row>
    <row r="3574" spans="2:2" ht="13.5">
      <c r="B3574" s="16" t="s">
        <v>3721</v>
      </c>
    </row>
    <row r="3575" spans="2:2" ht="13.5">
      <c r="B3575" s="16" t="s">
        <v>3722</v>
      </c>
    </row>
    <row r="3576" spans="2:2" ht="13.5">
      <c r="B3576" s="16" t="s">
        <v>3723</v>
      </c>
    </row>
    <row r="3577" spans="2:2" ht="13.5">
      <c r="B3577" s="16" t="s">
        <v>3724</v>
      </c>
    </row>
    <row r="3578" spans="2:2" ht="13.5">
      <c r="B3578" s="16" t="s">
        <v>3725</v>
      </c>
    </row>
    <row r="3579" spans="2:2" ht="13.5">
      <c r="B3579" s="16" t="s">
        <v>3726</v>
      </c>
    </row>
    <row r="3580" spans="2:2" ht="13.5">
      <c r="B3580" s="16" t="s">
        <v>3727</v>
      </c>
    </row>
    <row r="3581" spans="2:2" ht="13.5">
      <c r="B3581" s="16" t="s">
        <v>3728</v>
      </c>
    </row>
    <row r="3582" spans="2:2" ht="13.5">
      <c r="B3582" s="16" t="s">
        <v>3729</v>
      </c>
    </row>
    <row r="3583" spans="2:2" ht="13.5">
      <c r="B3583" s="16" t="s">
        <v>3730</v>
      </c>
    </row>
    <row r="3584" spans="2:2" ht="13.5">
      <c r="B3584" s="16" t="s">
        <v>3731</v>
      </c>
    </row>
    <row r="3585" spans="2:2" ht="13.5">
      <c r="B3585" s="16" t="s">
        <v>3732</v>
      </c>
    </row>
    <row r="3586" spans="2:2" ht="13.5">
      <c r="B3586" s="16" t="s">
        <v>3733</v>
      </c>
    </row>
    <row r="3587" spans="2:2" ht="13.5">
      <c r="B3587" s="16" t="s">
        <v>3734</v>
      </c>
    </row>
    <row r="3588" spans="2:2" ht="13.5">
      <c r="B3588" s="16" t="s">
        <v>3735</v>
      </c>
    </row>
    <row r="3589" spans="2:2" ht="13.5">
      <c r="B3589" s="16" t="s">
        <v>3736</v>
      </c>
    </row>
    <row r="3590" spans="2:2" ht="13.5">
      <c r="B3590" s="16" t="s">
        <v>3737</v>
      </c>
    </row>
    <row r="3591" spans="2:2" ht="13.5">
      <c r="B3591" s="16" t="s">
        <v>3738</v>
      </c>
    </row>
    <row r="3592" spans="2:2" ht="13.5">
      <c r="B3592" s="16" t="s">
        <v>3739</v>
      </c>
    </row>
    <row r="3593" spans="2:2" ht="13.5">
      <c r="B3593" s="16" t="s">
        <v>3740</v>
      </c>
    </row>
    <row r="3594" spans="2:2" ht="13.5">
      <c r="B3594" s="16" t="s">
        <v>3741</v>
      </c>
    </row>
    <row r="3595" spans="2:2" ht="13.5">
      <c r="B3595" s="16" t="s">
        <v>3742</v>
      </c>
    </row>
    <row r="3596" spans="2:2" ht="13.5">
      <c r="B3596" s="16" t="s">
        <v>3743</v>
      </c>
    </row>
    <row r="3597" spans="2:2" ht="13.5">
      <c r="B3597" s="16" t="s">
        <v>3744</v>
      </c>
    </row>
    <row r="3598" spans="2:2" ht="13.5">
      <c r="B3598" s="16" t="s">
        <v>3745</v>
      </c>
    </row>
    <row r="3599" spans="2:2" ht="13.5">
      <c r="B3599" s="16" t="s">
        <v>3746</v>
      </c>
    </row>
    <row r="3600" spans="2:2" ht="13.5">
      <c r="B3600" s="16" t="s">
        <v>3747</v>
      </c>
    </row>
    <row r="3601" spans="2:2" ht="13.5">
      <c r="B3601" s="16" t="s">
        <v>3748</v>
      </c>
    </row>
    <row r="3602" spans="2:2" ht="13.5">
      <c r="B3602" s="16" t="s">
        <v>3749</v>
      </c>
    </row>
    <row r="3603" spans="2:2" ht="13.5">
      <c r="B3603" s="16" t="s">
        <v>3750</v>
      </c>
    </row>
    <row r="3604" spans="2:2" ht="13.5">
      <c r="B3604" s="16" t="s">
        <v>3751</v>
      </c>
    </row>
    <row r="3605" spans="2:2" ht="13.5">
      <c r="B3605" s="16" t="s">
        <v>3752</v>
      </c>
    </row>
    <row r="3606" spans="2:2" ht="13.5">
      <c r="B3606" s="16" t="s">
        <v>3753</v>
      </c>
    </row>
    <row r="3607" spans="2:2" ht="13.5">
      <c r="B3607" s="16" t="s">
        <v>3754</v>
      </c>
    </row>
    <row r="3608" spans="2:2" ht="13.5">
      <c r="B3608" s="16" t="s">
        <v>3755</v>
      </c>
    </row>
    <row r="3609" spans="2:2" ht="13.5">
      <c r="B3609" s="16" t="s">
        <v>3756</v>
      </c>
    </row>
    <row r="3610" spans="2:2" ht="13.5">
      <c r="B3610" s="16" t="s">
        <v>3757</v>
      </c>
    </row>
    <row r="3611" spans="2:2" ht="13.5">
      <c r="B3611" s="16" t="s">
        <v>3758</v>
      </c>
    </row>
    <row r="3612" spans="2:2" ht="13.5">
      <c r="B3612" s="16" t="s">
        <v>3759</v>
      </c>
    </row>
    <row r="3613" spans="2:2" ht="13.5">
      <c r="B3613" s="16" t="s">
        <v>3760</v>
      </c>
    </row>
    <row r="3614" spans="2:2" ht="13.5">
      <c r="B3614" s="16" t="s">
        <v>3761</v>
      </c>
    </row>
    <row r="3615" spans="2:2" ht="13.5">
      <c r="B3615" s="16" t="s">
        <v>3762</v>
      </c>
    </row>
    <row r="3616" spans="2:2" ht="13.5">
      <c r="B3616" s="16" t="s">
        <v>3763</v>
      </c>
    </row>
    <row r="3617" spans="2:2" ht="13.5">
      <c r="B3617" s="16" t="s">
        <v>3764</v>
      </c>
    </row>
    <row r="3618" spans="2:2" ht="13.5">
      <c r="B3618" s="16" t="s">
        <v>3765</v>
      </c>
    </row>
    <row r="3619" spans="2:2" ht="13.5">
      <c r="B3619" s="16" t="s">
        <v>3766</v>
      </c>
    </row>
    <row r="3620" spans="2:2" ht="13.5">
      <c r="B3620" s="16" t="s">
        <v>3767</v>
      </c>
    </row>
    <row r="3621" spans="2:2" ht="13.5">
      <c r="B3621" s="16" t="s">
        <v>3768</v>
      </c>
    </row>
    <row r="3622" spans="2:2" ht="13.5">
      <c r="B3622" s="16" t="s">
        <v>3769</v>
      </c>
    </row>
    <row r="3623" spans="2:2" ht="13.5">
      <c r="B3623" s="16" t="s">
        <v>3770</v>
      </c>
    </row>
    <row r="3624" spans="2:2" ht="13.5">
      <c r="B3624" s="16" t="s">
        <v>3771</v>
      </c>
    </row>
    <row r="3625" spans="2:2" ht="13.5">
      <c r="B3625" s="16" t="s">
        <v>3772</v>
      </c>
    </row>
    <row r="3626" spans="2:2" ht="13.5">
      <c r="B3626" s="16" t="s">
        <v>3773</v>
      </c>
    </row>
    <row r="3627" spans="2:2" ht="13.5">
      <c r="B3627" s="16" t="s">
        <v>3774</v>
      </c>
    </row>
    <row r="3628" spans="2:2" ht="13.5">
      <c r="B3628" s="16" t="s">
        <v>3775</v>
      </c>
    </row>
    <row r="3629" spans="2:2" ht="13.5">
      <c r="B3629" s="16" t="s">
        <v>3776</v>
      </c>
    </row>
    <row r="3630" spans="2:2" ht="13.5">
      <c r="B3630" s="16" t="s">
        <v>3777</v>
      </c>
    </row>
    <row r="3631" spans="2:2" ht="13.5">
      <c r="B3631" s="16" t="s">
        <v>3778</v>
      </c>
    </row>
    <row r="3632" spans="2:2" ht="13.5">
      <c r="B3632" s="16" t="s">
        <v>3779</v>
      </c>
    </row>
    <row r="3633" spans="2:2" ht="13.5">
      <c r="B3633" s="16" t="s">
        <v>3780</v>
      </c>
    </row>
    <row r="3634" spans="2:2" ht="13.5">
      <c r="B3634" s="16" t="s">
        <v>3781</v>
      </c>
    </row>
    <row r="3635" spans="2:2" ht="13.5">
      <c r="B3635" s="16" t="s">
        <v>3782</v>
      </c>
    </row>
    <row r="3636" spans="2:2" ht="13.5">
      <c r="B3636" s="16" t="s">
        <v>3783</v>
      </c>
    </row>
    <row r="3637" spans="2:2" ht="13.5">
      <c r="B3637" s="16" t="s">
        <v>3784</v>
      </c>
    </row>
    <row r="3638" spans="2:2" ht="13.5">
      <c r="B3638" s="16" t="s">
        <v>3785</v>
      </c>
    </row>
    <row r="3639" spans="2:2" ht="13.5">
      <c r="B3639" s="16" t="s">
        <v>3786</v>
      </c>
    </row>
    <row r="3640" spans="2:2" ht="13.5">
      <c r="B3640" s="16" t="s">
        <v>3787</v>
      </c>
    </row>
    <row r="3641" spans="2:2" ht="13.5">
      <c r="B3641" s="16" t="s">
        <v>3788</v>
      </c>
    </row>
    <row r="3642" spans="2:2" ht="13.5">
      <c r="B3642" s="16" t="s">
        <v>3789</v>
      </c>
    </row>
    <row r="3643" spans="2:2" ht="13.5">
      <c r="B3643" s="16" t="s">
        <v>3790</v>
      </c>
    </row>
    <row r="3644" spans="2:2" ht="13.5">
      <c r="B3644" s="16" t="s">
        <v>3791</v>
      </c>
    </row>
    <row r="3645" spans="2:2" ht="13.5">
      <c r="B3645" s="16" t="s">
        <v>3792</v>
      </c>
    </row>
    <row r="3646" spans="2:2" ht="13.5">
      <c r="B3646" s="16" t="s">
        <v>3793</v>
      </c>
    </row>
    <row r="3647" spans="2:2" ht="13.5">
      <c r="B3647" s="16" t="s">
        <v>3794</v>
      </c>
    </row>
    <row r="3648" spans="2:2" ht="13.5">
      <c r="B3648" s="16" t="s">
        <v>3795</v>
      </c>
    </row>
    <row r="3649" spans="2:2" ht="13.5">
      <c r="B3649" s="16" t="s">
        <v>3796</v>
      </c>
    </row>
    <row r="3650" spans="2:2" ht="13.5">
      <c r="B3650" s="16" t="s">
        <v>3797</v>
      </c>
    </row>
    <row r="3651" spans="2:2" ht="13.5">
      <c r="B3651" s="16" t="s">
        <v>3798</v>
      </c>
    </row>
    <row r="3652" spans="2:2" ht="13.5">
      <c r="B3652" s="16" t="s">
        <v>3799</v>
      </c>
    </row>
    <row r="3653" spans="2:2" ht="13.5">
      <c r="B3653" s="16" t="s">
        <v>3800</v>
      </c>
    </row>
    <row r="3654" spans="2:2" ht="13.5">
      <c r="B3654" s="16" t="s">
        <v>3801</v>
      </c>
    </row>
    <row r="3655" spans="2:2" ht="13.5">
      <c r="B3655" s="16" t="s">
        <v>3802</v>
      </c>
    </row>
    <row r="3656" spans="2:2" ht="13.5">
      <c r="B3656" s="16" t="s">
        <v>3803</v>
      </c>
    </row>
    <row r="3657" spans="2:2" ht="13.5">
      <c r="B3657" s="16" t="s">
        <v>3804</v>
      </c>
    </row>
    <row r="3658" spans="2:2" ht="13.5">
      <c r="B3658" s="16" t="s">
        <v>3805</v>
      </c>
    </row>
    <row r="3659" spans="2:2" ht="13.5">
      <c r="B3659" s="16" t="s">
        <v>3806</v>
      </c>
    </row>
    <row r="3660" spans="2:2" ht="13.5">
      <c r="B3660" s="16" t="s">
        <v>3807</v>
      </c>
    </row>
    <row r="3661" spans="2:2" ht="13.5">
      <c r="B3661" s="16" t="s">
        <v>3808</v>
      </c>
    </row>
    <row r="3662" spans="2:2" ht="13.5">
      <c r="B3662" s="16" t="s">
        <v>3809</v>
      </c>
    </row>
    <row r="3663" spans="2:2" ht="13.5">
      <c r="B3663" s="16" t="s">
        <v>3810</v>
      </c>
    </row>
    <row r="3664" spans="2:2" ht="13.5">
      <c r="B3664" s="16" t="s">
        <v>3811</v>
      </c>
    </row>
    <row r="3665" spans="2:2" ht="13.5">
      <c r="B3665" s="16" t="s">
        <v>3812</v>
      </c>
    </row>
    <row r="3666" spans="2:2" ht="13.5">
      <c r="B3666" s="16" t="s">
        <v>3813</v>
      </c>
    </row>
    <row r="3667" spans="2:2" ht="13.5">
      <c r="B3667" s="16" t="s">
        <v>3814</v>
      </c>
    </row>
    <row r="3668" spans="2:2" ht="13.5">
      <c r="B3668" s="16" t="s">
        <v>3815</v>
      </c>
    </row>
    <row r="3669" spans="2:2" ht="13.5">
      <c r="B3669" s="16" t="s">
        <v>3816</v>
      </c>
    </row>
    <row r="3670" spans="2:2" ht="13.5">
      <c r="B3670" s="16" t="s">
        <v>3817</v>
      </c>
    </row>
    <row r="3671" spans="2:2" ht="13.5">
      <c r="B3671" s="16" t="s">
        <v>3818</v>
      </c>
    </row>
    <row r="3672" spans="2:2" ht="13.5">
      <c r="B3672" s="16" t="s">
        <v>3819</v>
      </c>
    </row>
    <row r="3673" spans="2:2" ht="13.5">
      <c r="B3673" s="16" t="s">
        <v>3820</v>
      </c>
    </row>
    <row r="3674" spans="2:2" ht="13.5">
      <c r="B3674" s="16" t="s">
        <v>3821</v>
      </c>
    </row>
    <row r="3675" spans="2:2" ht="13.5">
      <c r="B3675" s="16" t="s">
        <v>3822</v>
      </c>
    </row>
    <row r="3676" spans="2:2" ht="13.5">
      <c r="B3676" s="16" t="s">
        <v>3823</v>
      </c>
    </row>
    <row r="3677" spans="2:2" ht="13.5">
      <c r="B3677" s="16" t="s">
        <v>3824</v>
      </c>
    </row>
    <row r="3678" spans="2:2" ht="13.5">
      <c r="B3678" s="16" t="s">
        <v>3825</v>
      </c>
    </row>
    <row r="3679" spans="2:2" ht="13.5">
      <c r="B3679" s="16" t="s">
        <v>3826</v>
      </c>
    </row>
    <row r="3680" spans="2:2" ht="13.5">
      <c r="B3680" s="16" t="s">
        <v>3827</v>
      </c>
    </row>
    <row r="3681" spans="2:2" ht="13.5">
      <c r="B3681" s="16" t="s">
        <v>3828</v>
      </c>
    </row>
    <row r="3682" spans="2:2" ht="13.5">
      <c r="B3682" s="16" t="s">
        <v>3829</v>
      </c>
    </row>
    <row r="3683" spans="2:2" ht="13.5">
      <c r="B3683" s="16" t="s">
        <v>3830</v>
      </c>
    </row>
    <row r="3684" spans="2:2" ht="13.5">
      <c r="B3684" s="16" t="s">
        <v>3831</v>
      </c>
    </row>
    <row r="3685" spans="2:2" ht="13.5">
      <c r="B3685" s="16" t="s">
        <v>3832</v>
      </c>
    </row>
    <row r="3686" spans="2:2" ht="13.5">
      <c r="B3686" s="16" t="s">
        <v>3833</v>
      </c>
    </row>
    <row r="3687" spans="2:2" ht="13.5">
      <c r="B3687" s="16" t="s">
        <v>3834</v>
      </c>
    </row>
    <row r="3688" spans="2:2" ht="13.5">
      <c r="B3688" s="16" t="s">
        <v>3835</v>
      </c>
    </row>
    <row r="3689" spans="2:2" ht="13.5">
      <c r="B3689" s="16" t="s">
        <v>3836</v>
      </c>
    </row>
    <row r="3690" spans="2:2" ht="13.5">
      <c r="B3690" s="16" t="s">
        <v>3837</v>
      </c>
    </row>
    <row r="3691" spans="2:2" ht="13.5">
      <c r="B3691" s="16" t="s">
        <v>3838</v>
      </c>
    </row>
    <row r="3692" spans="2:2" ht="13.5">
      <c r="B3692" s="16" t="s">
        <v>3839</v>
      </c>
    </row>
    <row r="3693" spans="2:2" ht="13.5">
      <c r="B3693" s="16" t="s">
        <v>3840</v>
      </c>
    </row>
    <row r="3694" spans="2:2" ht="13.5">
      <c r="B3694" s="16" t="s">
        <v>3841</v>
      </c>
    </row>
    <row r="3695" spans="2:2" ht="13.5">
      <c r="B3695" s="16" t="s">
        <v>3842</v>
      </c>
    </row>
    <row r="3696" spans="2:2" ht="13.5">
      <c r="B3696" s="16" t="s">
        <v>3843</v>
      </c>
    </row>
    <row r="3697" spans="2:2" ht="13.5">
      <c r="B3697" s="16" t="s">
        <v>3844</v>
      </c>
    </row>
    <row r="3698" spans="2:2" ht="13.5">
      <c r="B3698" s="16" t="s">
        <v>3845</v>
      </c>
    </row>
    <row r="3699" spans="2:2" ht="13.5">
      <c r="B3699" s="16" t="s">
        <v>3846</v>
      </c>
    </row>
    <row r="3700" spans="2:2" ht="13.5">
      <c r="B3700" s="16" t="s">
        <v>3847</v>
      </c>
    </row>
    <row r="3701" spans="2:2" ht="13.5">
      <c r="B3701" s="16" t="s">
        <v>3848</v>
      </c>
    </row>
    <row r="3702" spans="2:2" ht="13.5">
      <c r="B3702" s="16" t="s">
        <v>3849</v>
      </c>
    </row>
    <row r="3703" spans="2:2" ht="13.5">
      <c r="B3703" s="16" t="s">
        <v>3850</v>
      </c>
    </row>
    <row r="3704" spans="2:2" ht="13.5">
      <c r="B3704" s="16" t="s">
        <v>3851</v>
      </c>
    </row>
    <row r="3705" spans="2:2" ht="13.5">
      <c r="B3705" s="16" t="s">
        <v>3852</v>
      </c>
    </row>
    <row r="3706" spans="2:2" ht="13.5">
      <c r="B3706" s="16" t="s">
        <v>3853</v>
      </c>
    </row>
    <row r="3707" spans="2:2" ht="13.5">
      <c r="B3707" s="16" t="s">
        <v>3854</v>
      </c>
    </row>
    <row r="3708" spans="2:2" ht="13.5">
      <c r="B3708" s="16" t="s">
        <v>3855</v>
      </c>
    </row>
    <row r="3709" spans="2:2" ht="13.5">
      <c r="B3709" s="16" t="s">
        <v>3856</v>
      </c>
    </row>
    <row r="3710" spans="2:2" ht="13.5">
      <c r="B3710" s="16" t="s">
        <v>3857</v>
      </c>
    </row>
    <row r="3711" spans="2:2" ht="13.5">
      <c r="B3711" s="16" t="s">
        <v>3858</v>
      </c>
    </row>
    <row r="3712" spans="2:2" ht="13.5">
      <c r="B3712" s="16" t="s">
        <v>3859</v>
      </c>
    </row>
    <row r="3713" spans="2:2" ht="13.5">
      <c r="B3713" s="16" t="s">
        <v>3860</v>
      </c>
    </row>
    <row r="3714" spans="2:2" ht="13.5">
      <c r="B3714" s="16" t="s">
        <v>3861</v>
      </c>
    </row>
    <row r="3715" spans="2:2" ht="13.5">
      <c r="B3715" s="16" t="s">
        <v>3862</v>
      </c>
    </row>
    <row r="3716" spans="2:2" ht="13.5">
      <c r="B3716" s="16" t="s">
        <v>3863</v>
      </c>
    </row>
    <row r="3717" spans="2:2" ht="13.5">
      <c r="B3717" s="16" t="s">
        <v>3864</v>
      </c>
    </row>
    <row r="3718" spans="2:2" ht="13.5">
      <c r="B3718" s="16" t="s">
        <v>3865</v>
      </c>
    </row>
    <row r="3719" spans="2:2" ht="13.5">
      <c r="B3719" s="16" t="s">
        <v>3866</v>
      </c>
    </row>
    <row r="3720" spans="2:2" ht="13.5">
      <c r="B3720" s="16" t="s">
        <v>3867</v>
      </c>
    </row>
    <row r="3721" spans="2:2" ht="13.5">
      <c r="B3721" s="16" t="s">
        <v>3868</v>
      </c>
    </row>
    <row r="3722" spans="2:2" ht="13.5">
      <c r="B3722" s="16" t="s">
        <v>3869</v>
      </c>
    </row>
    <row r="3723" spans="2:2" ht="13.5">
      <c r="B3723" s="16" t="s">
        <v>3870</v>
      </c>
    </row>
    <row r="3724" spans="2:2" ht="13.5">
      <c r="B3724" s="16" t="s">
        <v>3871</v>
      </c>
    </row>
    <row r="3725" spans="2:2" ht="13.5">
      <c r="B3725" s="16" t="s">
        <v>3872</v>
      </c>
    </row>
    <row r="3726" spans="2:2" ht="13.5">
      <c r="B3726" s="16" t="s">
        <v>3873</v>
      </c>
    </row>
    <row r="3727" spans="2:2" ht="13.5">
      <c r="B3727" s="16" t="s">
        <v>3874</v>
      </c>
    </row>
    <row r="3728" spans="2:2" ht="13.5">
      <c r="B3728" s="16" t="s">
        <v>3875</v>
      </c>
    </row>
    <row r="3729" spans="2:2" ht="13.5">
      <c r="B3729" s="16" t="s">
        <v>3876</v>
      </c>
    </row>
    <row r="3730" spans="2:2" ht="13.5">
      <c r="B3730" s="16" t="s">
        <v>3877</v>
      </c>
    </row>
    <row r="3731" spans="2:2" ht="13.5">
      <c r="B3731" s="16" t="s">
        <v>3878</v>
      </c>
    </row>
    <row r="3732" spans="2:2" ht="13.5">
      <c r="B3732" s="16" t="s">
        <v>3879</v>
      </c>
    </row>
    <row r="3733" spans="2:2" ht="13.5">
      <c r="B3733" s="16" t="s">
        <v>3880</v>
      </c>
    </row>
    <row r="3734" spans="2:2" ht="13.5">
      <c r="B3734" s="16" t="s">
        <v>3881</v>
      </c>
    </row>
    <row r="3735" spans="2:2" ht="13.5">
      <c r="B3735" s="16" t="s">
        <v>3882</v>
      </c>
    </row>
    <row r="3736" spans="2:2" ht="13.5">
      <c r="B3736" s="16" t="s">
        <v>3883</v>
      </c>
    </row>
    <row r="3737" spans="2:2" ht="13.5">
      <c r="B3737" s="16" t="s">
        <v>3884</v>
      </c>
    </row>
    <row r="3738" spans="2:2" ht="13.5">
      <c r="B3738" s="16" t="s">
        <v>3885</v>
      </c>
    </row>
    <row r="3739" spans="2:2" ht="13.5">
      <c r="B3739" s="16" t="s">
        <v>3886</v>
      </c>
    </row>
    <row r="3740" spans="2:2" ht="13.5">
      <c r="B3740" s="16" t="s">
        <v>3887</v>
      </c>
    </row>
    <row r="3741" spans="2:2" ht="13.5">
      <c r="B3741" s="16" t="s">
        <v>3888</v>
      </c>
    </row>
    <row r="3742" spans="2:2" ht="13.5">
      <c r="B3742" s="16" t="s">
        <v>3889</v>
      </c>
    </row>
    <row r="3743" spans="2:2" ht="13.5">
      <c r="B3743" s="16" t="s">
        <v>3890</v>
      </c>
    </row>
    <row r="3744" spans="2:2" ht="13.5">
      <c r="B3744" s="16" t="s">
        <v>3891</v>
      </c>
    </row>
    <row r="3745" spans="2:2" ht="13.5">
      <c r="B3745" s="16" t="s">
        <v>3892</v>
      </c>
    </row>
    <row r="3746" spans="2:2" ht="13.5">
      <c r="B3746" s="16" t="s">
        <v>3893</v>
      </c>
    </row>
    <row r="3747" spans="2:2" ht="13.5">
      <c r="B3747" s="16" t="s">
        <v>3894</v>
      </c>
    </row>
    <row r="3748" spans="2:2" ht="13.5">
      <c r="B3748" s="16" t="s">
        <v>3895</v>
      </c>
    </row>
    <row r="3749" spans="2:2" ht="13.5">
      <c r="B3749" s="16" t="s">
        <v>3896</v>
      </c>
    </row>
    <row r="3750" spans="2:2" ht="13.5">
      <c r="B3750" s="16" t="s">
        <v>3897</v>
      </c>
    </row>
    <row r="3751" spans="2:2" ht="13.5">
      <c r="B3751" s="16" t="s">
        <v>3898</v>
      </c>
    </row>
    <row r="3752" spans="2:2" ht="13.5">
      <c r="B3752" s="16" t="s">
        <v>3899</v>
      </c>
    </row>
    <row r="3753" spans="2:2" ht="13.5">
      <c r="B3753" s="16" t="s">
        <v>3900</v>
      </c>
    </row>
    <row r="3754" spans="2:2" ht="13.5">
      <c r="B3754" s="16" t="s">
        <v>3901</v>
      </c>
    </row>
    <row r="3755" spans="2:2" ht="13.5">
      <c r="B3755" s="16" t="s">
        <v>3902</v>
      </c>
    </row>
    <row r="3756" spans="2:2" ht="13.5">
      <c r="B3756" s="16" t="s">
        <v>3903</v>
      </c>
    </row>
    <row r="3757" spans="2:2" ht="13.5">
      <c r="B3757" s="16" t="s">
        <v>3904</v>
      </c>
    </row>
    <row r="3758" spans="2:2" ht="13.5">
      <c r="B3758" s="16" t="s">
        <v>3905</v>
      </c>
    </row>
    <row r="3759" spans="2:2" ht="13.5">
      <c r="B3759" s="16" t="s">
        <v>3906</v>
      </c>
    </row>
    <row r="3760" spans="2:2" ht="13.5">
      <c r="B3760" s="16" t="s">
        <v>3907</v>
      </c>
    </row>
    <row r="3761" spans="2:2" ht="13.5">
      <c r="B3761" s="16" t="s">
        <v>3908</v>
      </c>
    </row>
    <row r="3762" spans="2:2" ht="13.5">
      <c r="B3762" s="16" t="s">
        <v>3909</v>
      </c>
    </row>
    <row r="3763" spans="2:2" ht="13.5">
      <c r="B3763" s="16" t="s">
        <v>3910</v>
      </c>
    </row>
    <row r="3764" spans="2:2" ht="13.5">
      <c r="B3764" s="16" t="s">
        <v>3911</v>
      </c>
    </row>
    <row r="3765" spans="2:2" ht="13.5">
      <c r="B3765" s="16" t="s">
        <v>3912</v>
      </c>
    </row>
    <row r="3766" spans="2:2" ht="13.5">
      <c r="B3766" s="16" t="s">
        <v>3913</v>
      </c>
    </row>
    <row r="3767" spans="2:2" ht="13.5">
      <c r="B3767" s="16" t="s">
        <v>3914</v>
      </c>
    </row>
    <row r="3768" spans="2:2" ht="13.5">
      <c r="B3768" s="16" t="s">
        <v>3915</v>
      </c>
    </row>
    <row r="3769" spans="2:2" ht="13.5">
      <c r="B3769" s="16" t="s">
        <v>3916</v>
      </c>
    </row>
    <row r="3770" spans="2:2" ht="13.5">
      <c r="B3770" s="16" t="s">
        <v>3917</v>
      </c>
    </row>
    <row r="3771" spans="2:2" ht="13.5">
      <c r="B3771" s="16" t="s">
        <v>3918</v>
      </c>
    </row>
    <row r="3772" spans="2:2" ht="13.5">
      <c r="B3772" s="16" t="s">
        <v>3919</v>
      </c>
    </row>
    <row r="3773" spans="2:2" ht="13.5">
      <c r="B3773" s="16" t="s">
        <v>3920</v>
      </c>
    </row>
    <row r="3774" spans="2:2" ht="13.5">
      <c r="B3774" s="16" t="s">
        <v>3921</v>
      </c>
    </row>
    <row r="3775" spans="2:2" ht="13.5">
      <c r="B3775" s="16" t="s">
        <v>3922</v>
      </c>
    </row>
    <row r="3776" spans="2:2" ht="13.5">
      <c r="B3776" s="16" t="s">
        <v>3923</v>
      </c>
    </row>
    <row r="3777" spans="2:2" ht="13.5">
      <c r="B3777" s="16" t="s">
        <v>3924</v>
      </c>
    </row>
    <row r="3778" spans="2:2" ht="13.5">
      <c r="B3778" s="16" t="s">
        <v>3925</v>
      </c>
    </row>
    <row r="3779" spans="2:2" ht="13.5">
      <c r="B3779" s="16" t="s">
        <v>3926</v>
      </c>
    </row>
    <row r="3780" spans="2:2" ht="13.5">
      <c r="B3780" s="16" t="s">
        <v>3927</v>
      </c>
    </row>
    <row r="3781" spans="2:2" ht="13.5">
      <c r="B3781" s="16" t="s">
        <v>3928</v>
      </c>
    </row>
    <row r="3782" spans="2:2" ht="13.5">
      <c r="B3782" s="16" t="s">
        <v>3929</v>
      </c>
    </row>
    <row r="3783" spans="2:2" ht="13.5">
      <c r="B3783" s="16" t="s">
        <v>3930</v>
      </c>
    </row>
    <row r="3784" spans="2:2" ht="13.5">
      <c r="B3784" s="16" t="s">
        <v>3931</v>
      </c>
    </row>
    <row r="3785" spans="2:2" ht="13.5">
      <c r="B3785" s="16" t="s">
        <v>3932</v>
      </c>
    </row>
    <row r="3786" spans="2:2" ht="13.5">
      <c r="B3786" s="16" t="s">
        <v>3933</v>
      </c>
    </row>
    <row r="3787" spans="2:2" ht="13.5">
      <c r="B3787" s="16" t="s">
        <v>3934</v>
      </c>
    </row>
    <row r="3788" spans="2:2" ht="13.5">
      <c r="B3788" s="16" t="s">
        <v>3935</v>
      </c>
    </row>
    <row r="3789" spans="2:2" ht="13.5">
      <c r="B3789" s="16" t="s">
        <v>3936</v>
      </c>
    </row>
    <row r="3790" spans="2:2" ht="13.5">
      <c r="B3790" s="16" t="s">
        <v>3937</v>
      </c>
    </row>
    <row r="3791" spans="2:2" ht="13.5">
      <c r="B3791" s="16" t="s">
        <v>3938</v>
      </c>
    </row>
    <row r="3792" spans="2:2" ht="13.5">
      <c r="B3792" s="16" t="s">
        <v>3939</v>
      </c>
    </row>
    <row r="3793" spans="2:2" ht="13.5">
      <c r="B3793" s="16" t="s">
        <v>3940</v>
      </c>
    </row>
    <row r="3794" spans="2:2" ht="13.5">
      <c r="B3794" s="16" t="s">
        <v>3941</v>
      </c>
    </row>
    <row r="3795" spans="2:2" ht="13.5">
      <c r="B3795" s="16" t="s">
        <v>3942</v>
      </c>
    </row>
    <row r="3796" spans="2:2" ht="13.5">
      <c r="B3796" s="16" t="s">
        <v>3943</v>
      </c>
    </row>
    <row r="3797" spans="2:2" ht="13.5">
      <c r="B3797" s="16" t="s">
        <v>3944</v>
      </c>
    </row>
    <row r="3798" spans="2:2" ht="13.5">
      <c r="B3798" s="16" t="s">
        <v>3945</v>
      </c>
    </row>
    <row r="3799" spans="2:2" ht="13.5">
      <c r="B3799" s="16" t="s">
        <v>3946</v>
      </c>
    </row>
    <row r="3800" spans="2:2" ht="13.5">
      <c r="B3800" s="16" t="s">
        <v>3947</v>
      </c>
    </row>
    <row r="3801" spans="2:2" ht="13.5">
      <c r="B3801" s="16" t="s">
        <v>3948</v>
      </c>
    </row>
    <row r="3802" spans="2:2" ht="13.5">
      <c r="B3802" s="16" t="s">
        <v>3949</v>
      </c>
    </row>
    <row r="3803" spans="2:2" ht="13.5">
      <c r="B3803" s="16" t="s">
        <v>3950</v>
      </c>
    </row>
    <row r="3804" spans="2:2" ht="13.5">
      <c r="B3804" s="16" t="s">
        <v>3951</v>
      </c>
    </row>
    <row r="3805" spans="2:2" ht="13.5">
      <c r="B3805" s="16" t="s">
        <v>3952</v>
      </c>
    </row>
    <row r="3806" spans="2:2" ht="13.5">
      <c r="B3806" s="16" t="s">
        <v>3953</v>
      </c>
    </row>
    <row r="3807" spans="2:2" ht="13.5">
      <c r="B3807" s="16" t="s">
        <v>3954</v>
      </c>
    </row>
    <row r="3808" spans="2:2" ht="13.5">
      <c r="B3808" s="16" t="s">
        <v>3955</v>
      </c>
    </row>
    <row r="3809" spans="2:2" ht="13.5">
      <c r="B3809" s="16" t="s">
        <v>3956</v>
      </c>
    </row>
    <row r="3810" spans="2:2" ht="13.5">
      <c r="B3810" s="16" t="s">
        <v>3957</v>
      </c>
    </row>
    <row r="3811" spans="2:2" ht="13.5">
      <c r="B3811" s="16" t="s">
        <v>3958</v>
      </c>
    </row>
    <row r="3812" spans="2:2" ht="13.5">
      <c r="B3812" s="16" t="s">
        <v>3959</v>
      </c>
    </row>
    <row r="3813" spans="2:2" ht="13.5">
      <c r="B3813" s="16" t="s">
        <v>3960</v>
      </c>
    </row>
    <row r="3814" spans="2:2" ht="13.5">
      <c r="B3814" s="16" t="s">
        <v>3961</v>
      </c>
    </row>
    <row r="3815" spans="2:2" ht="13.5">
      <c r="B3815" s="16" t="s">
        <v>3962</v>
      </c>
    </row>
    <row r="3816" spans="2:2" ht="13.5">
      <c r="B3816" s="16" t="s">
        <v>3963</v>
      </c>
    </row>
    <row r="3817" spans="2:2" ht="13.5">
      <c r="B3817" s="16" t="s">
        <v>3964</v>
      </c>
    </row>
    <row r="3818" spans="2:2" ht="13.5">
      <c r="B3818" s="16" t="s">
        <v>3965</v>
      </c>
    </row>
    <row r="3819" spans="2:2" ht="13.5">
      <c r="B3819" s="16" t="s">
        <v>3966</v>
      </c>
    </row>
    <row r="3820" spans="2:2" ht="13.5">
      <c r="B3820" s="16" t="s">
        <v>3967</v>
      </c>
    </row>
    <row r="3821" spans="2:2" ht="13.5">
      <c r="B3821" s="16" t="s">
        <v>3968</v>
      </c>
    </row>
    <row r="3822" spans="2:2" ht="13.5">
      <c r="B3822" s="16" t="s">
        <v>3969</v>
      </c>
    </row>
    <row r="3823" spans="2:2" ht="13.5">
      <c r="B3823" s="16" t="s">
        <v>3970</v>
      </c>
    </row>
    <row r="3824" spans="2:2" ht="13.5">
      <c r="B3824" s="16" t="s">
        <v>3971</v>
      </c>
    </row>
    <row r="3825" spans="2:2" ht="13.5">
      <c r="B3825" s="16" t="s">
        <v>3972</v>
      </c>
    </row>
    <row r="3826" spans="2:2" ht="13.5">
      <c r="B3826" s="16" t="s">
        <v>3973</v>
      </c>
    </row>
    <row r="3827" spans="2:2" ht="13.5">
      <c r="B3827" s="16" t="s">
        <v>3974</v>
      </c>
    </row>
    <row r="3828" spans="2:2" ht="13.5">
      <c r="B3828" s="16" t="s">
        <v>3975</v>
      </c>
    </row>
    <row r="3829" spans="2:2" ht="13.5">
      <c r="B3829" s="16" t="s">
        <v>3976</v>
      </c>
    </row>
    <row r="3830" spans="2:2" ht="13.5">
      <c r="B3830" s="16" t="s">
        <v>3977</v>
      </c>
    </row>
    <row r="3831" spans="2:2" ht="13.5">
      <c r="B3831" s="16" t="s">
        <v>3978</v>
      </c>
    </row>
    <row r="3832" spans="2:2" ht="13.5">
      <c r="B3832" s="16" t="s">
        <v>3979</v>
      </c>
    </row>
    <row r="3833" spans="2:2" ht="13.5">
      <c r="B3833" s="16" t="s">
        <v>3980</v>
      </c>
    </row>
    <row r="3834" spans="2:2" ht="13.5">
      <c r="B3834" s="16" t="s">
        <v>3981</v>
      </c>
    </row>
    <row r="3835" spans="2:2" ht="13.5">
      <c r="B3835" s="16" t="s">
        <v>3982</v>
      </c>
    </row>
    <row r="3836" spans="2:2" ht="13.5">
      <c r="B3836" s="16" t="s">
        <v>3983</v>
      </c>
    </row>
    <row r="3837" spans="2:2" ht="13.5">
      <c r="B3837" s="16" t="s">
        <v>3984</v>
      </c>
    </row>
    <row r="3838" spans="2:2" ht="13.5">
      <c r="B3838" s="16" t="s">
        <v>3985</v>
      </c>
    </row>
    <row r="3839" spans="2:2" ht="13.5">
      <c r="B3839" s="16" t="s">
        <v>3986</v>
      </c>
    </row>
    <row r="3840" spans="2:2" ht="13.5">
      <c r="B3840" s="16" t="s">
        <v>3987</v>
      </c>
    </row>
    <row r="3841" spans="2:2" ht="13.5">
      <c r="B3841" s="16" t="s">
        <v>3988</v>
      </c>
    </row>
    <row r="3842" spans="2:2" ht="13.5">
      <c r="B3842" s="16" t="s">
        <v>3989</v>
      </c>
    </row>
    <row r="3843" spans="2:2" ht="13.5">
      <c r="B3843" s="16" t="s">
        <v>3990</v>
      </c>
    </row>
    <row r="3844" spans="2:2" ht="13.5">
      <c r="B3844" s="16" t="s">
        <v>3991</v>
      </c>
    </row>
    <row r="3845" spans="2:2" ht="13.5">
      <c r="B3845" s="16" t="s">
        <v>3992</v>
      </c>
    </row>
    <row r="3846" spans="2:2" ht="13.5">
      <c r="B3846" s="16" t="s">
        <v>3993</v>
      </c>
    </row>
    <row r="3847" spans="2:2" ht="13.5">
      <c r="B3847" s="16" t="s">
        <v>3994</v>
      </c>
    </row>
    <row r="3848" spans="2:2" ht="13.5">
      <c r="B3848" s="16" t="s">
        <v>3995</v>
      </c>
    </row>
    <row r="3849" spans="2:2" ht="13.5">
      <c r="B3849" s="16" t="s">
        <v>3996</v>
      </c>
    </row>
    <row r="3850" spans="2:2" ht="13.5">
      <c r="B3850" s="16" t="s">
        <v>3997</v>
      </c>
    </row>
    <row r="3851" spans="2:2" ht="13.5">
      <c r="B3851" s="16" t="s">
        <v>3998</v>
      </c>
    </row>
    <row r="3852" spans="2:2" ht="13.5">
      <c r="B3852" s="16" t="s">
        <v>3999</v>
      </c>
    </row>
    <row r="3853" spans="2:2" ht="13.5">
      <c r="B3853" s="16" t="s">
        <v>4000</v>
      </c>
    </row>
    <row r="3854" spans="2:2" ht="13.5">
      <c r="B3854" s="16" t="s">
        <v>4001</v>
      </c>
    </row>
    <row r="3855" spans="2:2" ht="13.5">
      <c r="B3855" s="16" t="s">
        <v>4002</v>
      </c>
    </row>
    <row r="3856" spans="2:2" ht="13.5">
      <c r="B3856" s="16" t="s">
        <v>4003</v>
      </c>
    </row>
    <row r="3857" spans="2:2" ht="13.5">
      <c r="B3857" s="16" t="s">
        <v>4004</v>
      </c>
    </row>
    <row r="3858" spans="2:2" ht="13.5">
      <c r="B3858" s="16" t="s">
        <v>4005</v>
      </c>
    </row>
    <row r="3859" spans="2:2" ht="13.5">
      <c r="B3859" s="16" t="s">
        <v>4006</v>
      </c>
    </row>
    <row r="3860" spans="2:2" ht="13.5">
      <c r="B3860" s="16" t="s">
        <v>4007</v>
      </c>
    </row>
    <row r="3861" spans="2:2" ht="13.5">
      <c r="B3861" s="16" t="s">
        <v>4008</v>
      </c>
    </row>
    <row r="3862" spans="2:2" ht="13.5">
      <c r="B3862" s="16" t="s">
        <v>4009</v>
      </c>
    </row>
    <row r="3863" spans="2:2" ht="13.5">
      <c r="B3863" s="16" t="s">
        <v>4010</v>
      </c>
    </row>
    <row r="3864" spans="2:2" ht="13.5">
      <c r="B3864" s="16" t="s">
        <v>4011</v>
      </c>
    </row>
    <row r="3865" spans="2:2" ht="13.5">
      <c r="B3865" s="16" t="s">
        <v>4012</v>
      </c>
    </row>
    <row r="3866" spans="2:2" ht="13.5">
      <c r="B3866" s="16" t="s">
        <v>4013</v>
      </c>
    </row>
    <row r="3867" spans="2:2" ht="13.5">
      <c r="B3867" s="16" t="s">
        <v>4014</v>
      </c>
    </row>
    <row r="3868" spans="2:2" ht="13.5">
      <c r="B3868" s="16" t="s">
        <v>4015</v>
      </c>
    </row>
    <row r="3869" spans="2:2" ht="13.5">
      <c r="B3869" s="16" t="s">
        <v>4016</v>
      </c>
    </row>
    <row r="3870" spans="2:2" ht="13.5">
      <c r="B3870" s="16" t="s">
        <v>4017</v>
      </c>
    </row>
    <row r="3871" spans="2:2" ht="13.5">
      <c r="B3871" s="16" t="s">
        <v>4018</v>
      </c>
    </row>
    <row r="3872" spans="2:2" ht="13.5">
      <c r="B3872" s="16" t="s">
        <v>4019</v>
      </c>
    </row>
    <row r="3873" spans="2:2" ht="13.5">
      <c r="B3873" s="16" t="s">
        <v>4020</v>
      </c>
    </row>
    <row r="3874" spans="2:2" ht="13.5">
      <c r="B3874" s="16" t="s">
        <v>4021</v>
      </c>
    </row>
    <row r="3875" spans="2:2" ht="13.5">
      <c r="B3875" s="16" t="s">
        <v>4022</v>
      </c>
    </row>
    <row r="3876" spans="2:2" ht="13.5">
      <c r="B3876" s="16" t="s">
        <v>4023</v>
      </c>
    </row>
    <row r="3877" spans="2:2" ht="13.5">
      <c r="B3877" s="16" t="s">
        <v>4024</v>
      </c>
    </row>
    <row r="3878" spans="2:2" ht="13.5">
      <c r="B3878" s="16" t="s">
        <v>4025</v>
      </c>
    </row>
    <row r="3879" spans="2:2" ht="13.5">
      <c r="B3879" s="16" t="s">
        <v>4026</v>
      </c>
    </row>
    <row r="3880" spans="2:2" ht="13.5">
      <c r="B3880" s="16" t="s">
        <v>4027</v>
      </c>
    </row>
    <row r="3881" spans="2:2" ht="13.5">
      <c r="B3881" s="16" t="s">
        <v>4028</v>
      </c>
    </row>
    <row r="3882" spans="2:2" ht="13.5">
      <c r="B3882" s="16" t="s">
        <v>4029</v>
      </c>
    </row>
    <row r="3883" spans="2:2" ht="13.5">
      <c r="B3883" s="16" t="s">
        <v>4030</v>
      </c>
    </row>
    <row r="3884" spans="2:2" ht="13.5">
      <c r="B3884" s="16" t="s">
        <v>4031</v>
      </c>
    </row>
    <row r="3885" spans="2:2" ht="13.5">
      <c r="B3885" s="16" t="s">
        <v>4032</v>
      </c>
    </row>
    <row r="3886" spans="2:2" ht="13.5">
      <c r="B3886" s="16" t="s">
        <v>4033</v>
      </c>
    </row>
    <row r="3887" spans="2:2" ht="13.5">
      <c r="B3887" s="16" t="s">
        <v>4034</v>
      </c>
    </row>
    <row r="3888" spans="2:2" ht="13.5">
      <c r="B3888" s="16" t="s">
        <v>4035</v>
      </c>
    </row>
    <row r="3889" spans="2:2" ht="13.5">
      <c r="B3889" s="16" t="s">
        <v>4036</v>
      </c>
    </row>
    <row r="3890" spans="2:2" ht="13.5">
      <c r="B3890" s="16" t="s">
        <v>4037</v>
      </c>
    </row>
    <row r="3891" spans="2:2" ht="13.5">
      <c r="B3891" s="16" t="s">
        <v>4038</v>
      </c>
    </row>
    <row r="3892" spans="2:2" ht="13.5">
      <c r="B3892" s="16" t="s">
        <v>4039</v>
      </c>
    </row>
    <row r="3893" spans="2:2" ht="13.5">
      <c r="B3893" s="16" t="s">
        <v>4040</v>
      </c>
    </row>
    <row r="3894" spans="2:2" ht="13.5">
      <c r="B3894" s="16" t="s">
        <v>4041</v>
      </c>
    </row>
    <row r="3895" spans="2:2" ht="13.5">
      <c r="B3895" s="16" t="s">
        <v>4042</v>
      </c>
    </row>
    <row r="3896" spans="2:2" ht="13.5">
      <c r="B3896" s="16" t="s">
        <v>4043</v>
      </c>
    </row>
    <row r="3897" spans="2:2" ht="13.5">
      <c r="B3897" s="16" t="s">
        <v>4044</v>
      </c>
    </row>
    <row r="3898" spans="2:2" ht="13.5">
      <c r="B3898" s="16" t="s">
        <v>4045</v>
      </c>
    </row>
    <row r="3899" spans="2:2" ht="13.5">
      <c r="B3899" s="16" t="s">
        <v>4046</v>
      </c>
    </row>
    <row r="3900" spans="2:2" ht="13.5">
      <c r="B3900" s="16" t="s">
        <v>4047</v>
      </c>
    </row>
    <row r="3901" spans="2:2" ht="13.5">
      <c r="B3901" s="16" t="s">
        <v>4048</v>
      </c>
    </row>
    <row r="3902" spans="2:2" ht="13.5">
      <c r="B3902" s="16" t="s">
        <v>4049</v>
      </c>
    </row>
    <row r="3903" spans="2:2" ht="13.5">
      <c r="B3903" s="16" t="s">
        <v>4050</v>
      </c>
    </row>
    <row r="3904" spans="2:2" ht="13.5">
      <c r="B3904" s="16" t="s">
        <v>4051</v>
      </c>
    </row>
    <row r="3905" spans="2:2" ht="13.5">
      <c r="B3905" s="16" t="s">
        <v>4052</v>
      </c>
    </row>
    <row r="3906" spans="2:2" ht="13.5">
      <c r="B3906" s="16" t="s">
        <v>4053</v>
      </c>
    </row>
    <row r="3907" spans="2:2" ht="13.5">
      <c r="B3907" s="16" t="s">
        <v>4054</v>
      </c>
    </row>
    <row r="3908" spans="2:2" ht="13.5">
      <c r="B3908" s="16" t="s">
        <v>4055</v>
      </c>
    </row>
    <row r="3909" spans="2:2" ht="13.5">
      <c r="B3909" s="16" t="s">
        <v>4056</v>
      </c>
    </row>
    <row r="3910" spans="2:2" ht="13.5">
      <c r="B3910" s="16" t="s">
        <v>4057</v>
      </c>
    </row>
    <row r="3911" spans="2:2" ht="13.5">
      <c r="B3911" s="16" t="s">
        <v>4058</v>
      </c>
    </row>
    <row r="3912" spans="2:2" ht="13.5">
      <c r="B3912" s="16" t="s">
        <v>4059</v>
      </c>
    </row>
    <row r="3913" spans="2:2" ht="13.5">
      <c r="B3913" s="16" t="s">
        <v>4060</v>
      </c>
    </row>
    <row r="3914" spans="2:2" ht="13.5">
      <c r="B3914" s="16" t="s">
        <v>4061</v>
      </c>
    </row>
    <row r="3915" spans="2:2" ht="13.5">
      <c r="B3915" s="16" t="s">
        <v>4062</v>
      </c>
    </row>
    <row r="3916" spans="2:2" ht="13.5">
      <c r="B3916" s="16" t="s">
        <v>4063</v>
      </c>
    </row>
    <row r="3917" spans="2:2" ht="13.5">
      <c r="B3917" s="16" t="s">
        <v>4064</v>
      </c>
    </row>
    <row r="3918" spans="2:2" ht="13.5">
      <c r="B3918" s="16" t="s">
        <v>4065</v>
      </c>
    </row>
    <row r="3919" spans="2:2" ht="13.5">
      <c r="B3919" s="16" t="s">
        <v>4066</v>
      </c>
    </row>
    <row r="3920" spans="2:2" ht="13.5">
      <c r="B3920" s="16" t="s">
        <v>4067</v>
      </c>
    </row>
    <row r="3921" spans="2:2" ht="13.5">
      <c r="B3921" s="16" t="s">
        <v>4068</v>
      </c>
    </row>
    <row r="3922" spans="2:2" ht="13.5">
      <c r="B3922" s="16" t="s">
        <v>4069</v>
      </c>
    </row>
    <row r="3923" spans="2:2" ht="13.5">
      <c r="B3923" s="16" t="s">
        <v>4070</v>
      </c>
    </row>
    <row r="3924" spans="2:2" ht="13.5">
      <c r="B3924" s="16" t="s">
        <v>4071</v>
      </c>
    </row>
    <row r="3925" spans="2:2" ht="13.5">
      <c r="B3925" s="16" t="s">
        <v>4072</v>
      </c>
    </row>
    <row r="3926" spans="2:2" ht="13.5">
      <c r="B3926" s="16" t="s">
        <v>4073</v>
      </c>
    </row>
    <row r="3927" spans="2:2" ht="13.5">
      <c r="B3927" s="16" t="s">
        <v>4074</v>
      </c>
    </row>
    <row r="3928" spans="2:2" ht="13.5">
      <c r="B3928" s="16" t="s">
        <v>4075</v>
      </c>
    </row>
    <row r="3929" spans="2:2" ht="13.5">
      <c r="B3929" s="16" t="s">
        <v>4076</v>
      </c>
    </row>
    <row r="3930" spans="2:2" ht="13.5">
      <c r="B3930" s="16" t="s">
        <v>4077</v>
      </c>
    </row>
    <row r="3931" spans="2:2" ht="13.5">
      <c r="B3931" s="16" t="s">
        <v>4078</v>
      </c>
    </row>
    <row r="3932" spans="2:2" ht="13.5">
      <c r="B3932" s="16" t="s">
        <v>4079</v>
      </c>
    </row>
    <row r="3933" spans="2:2" ht="13.5">
      <c r="B3933" s="16" t="s">
        <v>4080</v>
      </c>
    </row>
    <row r="3934" spans="2:2" ht="13.5">
      <c r="B3934" s="16" t="s">
        <v>4081</v>
      </c>
    </row>
    <row r="3935" spans="2:2" ht="13.5">
      <c r="B3935" s="16" t="s">
        <v>4082</v>
      </c>
    </row>
    <row r="3936" spans="2:2" ht="13.5">
      <c r="B3936" s="16" t="s">
        <v>4083</v>
      </c>
    </row>
    <row r="3937" spans="2:2" ht="13.5">
      <c r="B3937" s="16" t="s">
        <v>4084</v>
      </c>
    </row>
    <row r="3938" spans="2:2" ht="13.5">
      <c r="B3938" s="16" t="s">
        <v>4085</v>
      </c>
    </row>
    <row r="3939" spans="2:2" ht="13.5">
      <c r="B3939" s="16" t="s">
        <v>4086</v>
      </c>
    </row>
    <row r="3940" spans="2:2" ht="13.5">
      <c r="B3940" s="16" t="s">
        <v>4087</v>
      </c>
    </row>
    <row r="3941" spans="2:2" ht="13.5">
      <c r="B3941" s="16" t="s">
        <v>4088</v>
      </c>
    </row>
    <row r="3942" spans="2:2" ht="13.5">
      <c r="B3942" s="16" t="s">
        <v>4089</v>
      </c>
    </row>
    <row r="3943" spans="2:2" ht="13.5">
      <c r="B3943" s="16" t="s">
        <v>4090</v>
      </c>
    </row>
    <row r="3944" spans="2:2" ht="13.5">
      <c r="B3944" s="16" t="s">
        <v>4091</v>
      </c>
    </row>
    <row r="3945" spans="2:2" ht="13.5">
      <c r="B3945" s="16" t="s">
        <v>4092</v>
      </c>
    </row>
    <row r="3946" spans="2:2" ht="13.5">
      <c r="B3946" s="16" t="s">
        <v>4093</v>
      </c>
    </row>
    <row r="3947" spans="2:2" ht="13.5">
      <c r="B3947" s="16" t="s">
        <v>4094</v>
      </c>
    </row>
    <row r="3948" spans="2:2" ht="13.5">
      <c r="B3948" s="16" t="s">
        <v>4095</v>
      </c>
    </row>
    <row r="3949" spans="2:2" ht="13.5">
      <c r="B3949" s="16" t="s">
        <v>4096</v>
      </c>
    </row>
    <row r="3950" spans="2:2" ht="13.5">
      <c r="B3950" s="16" t="s">
        <v>4097</v>
      </c>
    </row>
    <row r="3951" spans="2:2" ht="13.5">
      <c r="B3951" s="16" t="s">
        <v>4098</v>
      </c>
    </row>
    <row r="3952" spans="2:2" ht="13.5">
      <c r="B3952" s="16" t="s">
        <v>4099</v>
      </c>
    </row>
    <row r="3953" spans="2:2" ht="13.5">
      <c r="B3953" s="16" t="s">
        <v>4100</v>
      </c>
    </row>
    <row r="3954" spans="2:2" ht="13.5">
      <c r="B3954" s="16" t="s">
        <v>4101</v>
      </c>
    </row>
    <row r="3955" spans="2:2" ht="13.5">
      <c r="B3955" s="16" t="s">
        <v>4102</v>
      </c>
    </row>
    <row r="3956" spans="2:2" ht="13.5">
      <c r="B3956" s="16" t="s">
        <v>4103</v>
      </c>
    </row>
    <row r="3957" spans="2:2" ht="13.5">
      <c r="B3957" s="16" t="s">
        <v>4104</v>
      </c>
    </row>
    <row r="3958" spans="2:2" ht="13.5">
      <c r="B3958" s="16" t="s">
        <v>4105</v>
      </c>
    </row>
    <row r="3959" spans="2:2" ht="13.5">
      <c r="B3959" s="16" t="s">
        <v>4106</v>
      </c>
    </row>
    <row r="3960" spans="2:2" ht="13.5">
      <c r="B3960" s="16" t="s">
        <v>4107</v>
      </c>
    </row>
    <row r="3961" spans="2:2" ht="13.5">
      <c r="B3961" s="16" t="s">
        <v>4108</v>
      </c>
    </row>
    <row r="3962" spans="2:2" ht="13.5">
      <c r="B3962" s="16" t="s">
        <v>4109</v>
      </c>
    </row>
    <row r="3963" spans="2:2" ht="13.5">
      <c r="B3963" s="16" t="s">
        <v>4110</v>
      </c>
    </row>
    <row r="3964" spans="2:2" ht="13.5">
      <c r="B3964" s="16" t="s">
        <v>4111</v>
      </c>
    </row>
    <row r="3965" spans="2:2" ht="13.5">
      <c r="B3965" s="16" t="s">
        <v>4112</v>
      </c>
    </row>
    <row r="3966" spans="2:2" ht="13.5">
      <c r="B3966" s="16" t="s">
        <v>4113</v>
      </c>
    </row>
    <row r="3967" spans="2:2" ht="13.5">
      <c r="B3967" s="16" t="s">
        <v>4114</v>
      </c>
    </row>
    <row r="3968" spans="2:2" ht="13.5">
      <c r="B3968" s="16" t="s">
        <v>4115</v>
      </c>
    </row>
    <row r="3969" spans="2:2" ht="13.5">
      <c r="B3969" s="16" t="s">
        <v>4116</v>
      </c>
    </row>
    <row r="3970" spans="2:2" ht="13.5">
      <c r="B3970" s="16" t="s">
        <v>4117</v>
      </c>
    </row>
    <row r="3971" spans="2:2" ht="13.5">
      <c r="B3971" s="16" t="s">
        <v>4118</v>
      </c>
    </row>
    <row r="3972" spans="2:2" ht="13.5">
      <c r="B3972" s="16" t="s">
        <v>4119</v>
      </c>
    </row>
    <row r="3973" spans="2:2" ht="13.5">
      <c r="B3973" s="16" t="s">
        <v>4120</v>
      </c>
    </row>
    <row r="3974" spans="2:2" ht="13.5">
      <c r="B3974" s="16" t="s">
        <v>4121</v>
      </c>
    </row>
    <row r="3975" spans="2:2" ht="13.5">
      <c r="B3975" s="16" t="s">
        <v>4122</v>
      </c>
    </row>
    <row r="3976" spans="2:2" ht="13.5">
      <c r="B3976" s="16" t="s">
        <v>4123</v>
      </c>
    </row>
    <row r="3977" spans="2:2" ht="13.5">
      <c r="B3977" s="16" t="s">
        <v>4124</v>
      </c>
    </row>
    <row r="3978" spans="2:2" ht="13.5">
      <c r="B3978" s="16" t="s">
        <v>4125</v>
      </c>
    </row>
    <row r="3979" spans="2:2" ht="13.5">
      <c r="B3979" s="16" t="s">
        <v>4126</v>
      </c>
    </row>
    <row r="3980" spans="2:2" ht="13.5">
      <c r="B3980" s="16" t="s">
        <v>4127</v>
      </c>
    </row>
    <row r="3981" spans="2:2" ht="13.5">
      <c r="B3981" s="16" t="s">
        <v>4128</v>
      </c>
    </row>
    <row r="3982" spans="2:2" ht="13.5">
      <c r="B3982" s="16" t="s">
        <v>4129</v>
      </c>
    </row>
    <row r="3983" spans="2:2" ht="13.5">
      <c r="B3983" s="16" t="s">
        <v>4130</v>
      </c>
    </row>
    <row r="3984" spans="2:2" ht="13.5">
      <c r="B3984" s="16" t="s">
        <v>4131</v>
      </c>
    </row>
    <row r="3985" spans="2:2" ht="13.5">
      <c r="B3985" s="16" t="s">
        <v>4132</v>
      </c>
    </row>
    <row r="3986" spans="2:2" ht="13.5">
      <c r="B3986" s="16" t="s">
        <v>4133</v>
      </c>
    </row>
    <row r="3987" spans="2:2" ht="13.5">
      <c r="B3987" s="16" t="s">
        <v>4134</v>
      </c>
    </row>
    <row r="3988" spans="2:2" ht="13.5">
      <c r="B3988" s="16" t="s">
        <v>4135</v>
      </c>
    </row>
    <row r="3989" spans="2:2" ht="13.5">
      <c r="B3989" s="16" t="s">
        <v>4136</v>
      </c>
    </row>
    <row r="3990" spans="2:2" ht="13.5">
      <c r="B3990" s="16" t="s">
        <v>4137</v>
      </c>
    </row>
    <row r="3991" spans="2:2" ht="13.5">
      <c r="B3991" s="16" t="s">
        <v>4138</v>
      </c>
    </row>
    <row r="3992" spans="2:2" ht="13.5">
      <c r="B3992" s="16" t="s">
        <v>4139</v>
      </c>
    </row>
    <row r="3993" spans="2:2" ht="13.5">
      <c r="B3993" s="16" t="s">
        <v>4140</v>
      </c>
    </row>
    <row r="3994" spans="2:2" ht="13.5">
      <c r="B3994" s="16" t="s">
        <v>4141</v>
      </c>
    </row>
    <row r="3995" spans="2:2" ht="13.5">
      <c r="B3995" s="16" t="s">
        <v>4142</v>
      </c>
    </row>
    <row r="3996" spans="2:2" ht="13.5">
      <c r="B3996" s="16" t="s">
        <v>4143</v>
      </c>
    </row>
    <row r="3997" spans="2:2" ht="13.5">
      <c r="B3997" s="16" t="s">
        <v>4144</v>
      </c>
    </row>
    <row r="3998" spans="2:2" ht="13.5">
      <c r="B3998" s="16" t="s">
        <v>4145</v>
      </c>
    </row>
    <row r="3999" spans="2:2" ht="13.5">
      <c r="B3999" s="16" t="s">
        <v>4146</v>
      </c>
    </row>
    <row r="4000" spans="2:2" ht="13.5">
      <c r="B4000" s="16" t="s">
        <v>4147</v>
      </c>
    </row>
    <row r="4001" spans="2:2" ht="13.5">
      <c r="B4001" s="16" t="s">
        <v>4148</v>
      </c>
    </row>
    <row r="4002" spans="2:2" ht="13.5">
      <c r="B4002" s="16" t="s">
        <v>4149</v>
      </c>
    </row>
    <row r="4003" spans="2:2" ht="13.5">
      <c r="B4003" s="16" t="s">
        <v>4150</v>
      </c>
    </row>
    <row r="4004" spans="2:2" ht="13.5">
      <c r="B4004" s="16" t="s">
        <v>4151</v>
      </c>
    </row>
    <row r="4005" spans="2:2" ht="13.5">
      <c r="B4005" s="16" t="s">
        <v>4152</v>
      </c>
    </row>
    <row r="4006" spans="2:2" ht="13.5">
      <c r="B4006" s="16" t="s">
        <v>4153</v>
      </c>
    </row>
    <row r="4007" spans="2:2" ht="13.5">
      <c r="B4007" s="16" t="s">
        <v>4154</v>
      </c>
    </row>
    <row r="4008" spans="2:2" ht="13.5">
      <c r="B4008" s="16" t="s">
        <v>4155</v>
      </c>
    </row>
    <row r="4009" spans="2:2" ht="13.5">
      <c r="B4009" s="16" t="s">
        <v>4156</v>
      </c>
    </row>
    <row r="4010" spans="2:2" ht="13.5">
      <c r="B4010" s="16" t="s">
        <v>4157</v>
      </c>
    </row>
    <row r="4011" spans="2:2" ht="13.5">
      <c r="B4011" s="16" t="s">
        <v>4158</v>
      </c>
    </row>
    <row r="4012" spans="2:2" ht="13.5">
      <c r="B4012" s="16" t="s">
        <v>4159</v>
      </c>
    </row>
    <row r="4013" spans="2:2" ht="13.5">
      <c r="B4013" s="16" t="s">
        <v>4160</v>
      </c>
    </row>
    <row r="4014" spans="2:2" ht="13.5">
      <c r="B4014" s="16" t="s">
        <v>4161</v>
      </c>
    </row>
    <row r="4015" spans="2:2" ht="13.5">
      <c r="B4015" s="16" t="s">
        <v>4162</v>
      </c>
    </row>
    <row r="4016" spans="2:2" ht="13.5">
      <c r="B4016" s="16" t="s">
        <v>4163</v>
      </c>
    </row>
    <row r="4017" spans="2:2" ht="13.5">
      <c r="B4017" s="16" t="s">
        <v>4164</v>
      </c>
    </row>
    <row r="4018" spans="2:2" ht="13.5">
      <c r="B4018" s="16" t="s">
        <v>4165</v>
      </c>
    </row>
    <row r="4019" spans="2:2" ht="13.5">
      <c r="B4019" s="16" t="s">
        <v>4166</v>
      </c>
    </row>
    <row r="4020" spans="2:2" ht="13.5">
      <c r="B4020" s="16" t="s">
        <v>4167</v>
      </c>
    </row>
    <row r="4021" spans="2:2" ht="13.5">
      <c r="B4021" s="16" t="s">
        <v>4168</v>
      </c>
    </row>
    <row r="4022" spans="2:2" ht="13.5">
      <c r="B4022" s="16" t="s">
        <v>4169</v>
      </c>
    </row>
    <row r="4023" spans="2:2" ht="13.5">
      <c r="B4023" s="16" t="s">
        <v>4170</v>
      </c>
    </row>
    <row r="4024" spans="2:2" ht="13.5">
      <c r="B4024" s="16" t="s">
        <v>4171</v>
      </c>
    </row>
    <row r="4025" spans="2:2" ht="13.5">
      <c r="B4025" s="16" t="s">
        <v>4172</v>
      </c>
    </row>
    <row r="4026" spans="2:2" ht="13.5">
      <c r="B4026" s="16" t="s">
        <v>4173</v>
      </c>
    </row>
    <row r="4027" spans="2:2" ht="13.5">
      <c r="B4027" s="16" t="s">
        <v>4174</v>
      </c>
    </row>
    <row r="4028" spans="2:2" ht="13.5">
      <c r="B4028" s="16" t="s">
        <v>4175</v>
      </c>
    </row>
    <row r="4029" spans="2:2" ht="13.5">
      <c r="B4029" s="16" t="s">
        <v>4176</v>
      </c>
    </row>
    <row r="4030" spans="2:2" ht="13.5">
      <c r="B4030" s="16" t="s">
        <v>4177</v>
      </c>
    </row>
    <row r="4031" spans="2:2" ht="13.5">
      <c r="B4031" s="16" t="s">
        <v>4178</v>
      </c>
    </row>
    <row r="4032" spans="2:2" ht="13.5">
      <c r="B4032" s="16" t="s">
        <v>4179</v>
      </c>
    </row>
    <row r="4033" spans="2:2" ht="13.5">
      <c r="B4033" s="16" t="s">
        <v>4180</v>
      </c>
    </row>
    <row r="4034" spans="2:2" ht="13.5">
      <c r="B4034" s="16" t="s">
        <v>4181</v>
      </c>
    </row>
    <row r="4035" spans="2:2" ht="13.5">
      <c r="B4035" s="16" t="s">
        <v>4182</v>
      </c>
    </row>
    <row r="4036" spans="2:2" ht="13.5">
      <c r="B4036" s="16" t="s">
        <v>4183</v>
      </c>
    </row>
    <row r="4037" spans="2:2" ht="13.5">
      <c r="B4037" s="16" t="s">
        <v>4184</v>
      </c>
    </row>
    <row r="4038" spans="2:2" ht="13.5">
      <c r="B4038" s="16" t="s">
        <v>4185</v>
      </c>
    </row>
    <row r="4039" spans="2:2" ht="13.5">
      <c r="B4039" s="16" t="s">
        <v>4186</v>
      </c>
    </row>
    <row r="4040" spans="2:2" ht="13.5">
      <c r="B4040" s="16" t="s">
        <v>4187</v>
      </c>
    </row>
    <row r="4041" spans="2:2" ht="13.5">
      <c r="B4041" s="16" t="s">
        <v>4188</v>
      </c>
    </row>
    <row r="4042" spans="2:2" ht="13.5">
      <c r="B4042" s="16" t="s">
        <v>4189</v>
      </c>
    </row>
    <row r="4043" spans="2:2" ht="13.5">
      <c r="B4043" s="16" t="s">
        <v>4190</v>
      </c>
    </row>
    <row r="4044" spans="2:2" ht="13.5">
      <c r="B4044" s="16" t="s">
        <v>4191</v>
      </c>
    </row>
    <row r="4045" spans="2:2" ht="13.5">
      <c r="B4045" s="16" t="s">
        <v>4192</v>
      </c>
    </row>
    <row r="4046" spans="2:2" ht="13.5">
      <c r="B4046" s="16" t="s">
        <v>4193</v>
      </c>
    </row>
    <row r="4047" spans="2:2" ht="13.5">
      <c r="B4047" s="16" t="s">
        <v>4194</v>
      </c>
    </row>
    <row r="4048" spans="2:2" ht="13.5">
      <c r="B4048" s="16" t="s">
        <v>4195</v>
      </c>
    </row>
    <row r="4049" spans="2:2" ht="13.5">
      <c r="B4049" s="16" t="s">
        <v>4196</v>
      </c>
    </row>
    <row r="4050" spans="2:2" ht="13.5">
      <c r="B4050" s="16" t="s">
        <v>4197</v>
      </c>
    </row>
    <row r="4051" spans="2:2" ht="13.5">
      <c r="B4051" s="16" t="s">
        <v>4198</v>
      </c>
    </row>
    <row r="4052" spans="2:2" ht="13.5">
      <c r="B4052" s="16" t="s">
        <v>4199</v>
      </c>
    </row>
    <row r="4053" spans="2:2" ht="13.5">
      <c r="B4053" s="16" t="s">
        <v>4200</v>
      </c>
    </row>
    <row r="4054" spans="2:2" ht="13.5">
      <c r="B4054" s="16" t="s">
        <v>4201</v>
      </c>
    </row>
    <row r="4055" spans="2:2" ht="13.5">
      <c r="B4055" s="16" t="s">
        <v>4202</v>
      </c>
    </row>
    <row r="4056" spans="2:2" ht="13.5">
      <c r="B4056" s="16" t="s">
        <v>4203</v>
      </c>
    </row>
    <row r="4057" spans="2:2" ht="13.5">
      <c r="B4057" s="16" t="s">
        <v>4204</v>
      </c>
    </row>
    <row r="4058" spans="2:2" ht="13.5">
      <c r="B4058" s="16" t="s">
        <v>4205</v>
      </c>
    </row>
    <row r="4059" spans="2:2" ht="13.5">
      <c r="B4059" s="16" t="s">
        <v>4206</v>
      </c>
    </row>
    <row r="4060" spans="2:2" ht="13.5">
      <c r="B4060" s="16" t="s">
        <v>4207</v>
      </c>
    </row>
    <row r="4061" spans="2:2" ht="13.5">
      <c r="B4061" s="16" t="s">
        <v>4208</v>
      </c>
    </row>
    <row r="4062" spans="2:2" ht="13.5">
      <c r="B4062" s="16" t="s">
        <v>4209</v>
      </c>
    </row>
    <row r="4063" spans="2:2" ht="13.5">
      <c r="B4063" s="16" t="s">
        <v>4210</v>
      </c>
    </row>
    <row r="4064" spans="2:2" ht="13.5">
      <c r="B4064" s="16" t="s">
        <v>4211</v>
      </c>
    </row>
    <row r="4065" spans="2:2" ht="13.5">
      <c r="B4065" s="16" t="s">
        <v>4212</v>
      </c>
    </row>
    <row r="4066" spans="2:2" ht="13.5">
      <c r="B4066" s="16" t="s">
        <v>4213</v>
      </c>
    </row>
    <row r="4067" spans="2:2" ht="13.5">
      <c r="B4067" s="16" t="s">
        <v>4214</v>
      </c>
    </row>
    <row r="4068" spans="2:2" ht="13.5">
      <c r="B4068" s="16" t="s">
        <v>4215</v>
      </c>
    </row>
    <row r="4069" spans="2:2" ht="13.5">
      <c r="B4069" s="16" t="s">
        <v>4216</v>
      </c>
    </row>
    <row r="4070" spans="2:2" ht="13.5">
      <c r="B4070" s="16" t="s">
        <v>4217</v>
      </c>
    </row>
    <row r="4071" spans="2:2" ht="13.5">
      <c r="B4071" s="16" t="s">
        <v>4218</v>
      </c>
    </row>
    <row r="4072" spans="2:2" ht="13.5">
      <c r="B4072" s="16" t="s">
        <v>4219</v>
      </c>
    </row>
    <row r="4073" spans="2:2" ht="13.5">
      <c r="B4073" s="16" t="s">
        <v>4220</v>
      </c>
    </row>
    <row r="4074" spans="2:2" ht="13.5">
      <c r="B4074" s="16" t="s">
        <v>4221</v>
      </c>
    </row>
    <row r="4075" spans="2:2" ht="13.5">
      <c r="B4075" s="16" t="s">
        <v>4222</v>
      </c>
    </row>
    <row r="4076" spans="2:2" ht="13.5">
      <c r="B4076" s="16" t="s">
        <v>4223</v>
      </c>
    </row>
    <row r="4077" spans="2:2" ht="13.5">
      <c r="B4077" s="16" t="s">
        <v>4224</v>
      </c>
    </row>
    <row r="4078" spans="2:2" ht="13.5">
      <c r="B4078" s="16" t="s">
        <v>4225</v>
      </c>
    </row>
    <row r="4079" spans="2:2" ht="13.5">
      <c r="B4079" s="16" t="s">
        <v>4226</v>
      </c>
    </row>
    <row r="4080" spans="2:2" ht="13.5">
      <c r="B4080" s="16" t="s">
        <v>4227</v>
      </c>
    </row>
    <row r="4081" spans="2:2" ht="13.5">
      <c r="B4081" s="16" t="s">
        <v>4228</v>
      </c>
    </row>
    <row r="4082" spans="2:2" ht="13.5">
      <c r="B4082" s="16" t="s">
        <v>4229</v>
      </c>
    </row>
    <row r="4083" spans="2:2" ht="13.5">
      <c r="B4083" s="16" t="s">
        <v>4230</v>
      </c>
    </row>
    <row r="4084" spans="2:2" ht="13.5">
      <c r="B4084" s="16" t="s">
        <v>4231</v>
      </c>
    </row>
    <row r="4085" spans="2:2" ht="13.5">
      <c r="B4085" s="16" t="s">
        <v>4232</v>
      </c>
    </row>
    <row r="4086" spans="2:2" ht="13.5">
      <c r="B4086" s="16" t="s">
        <v>4233</v>
      </c>
    </row>
    <row r="4087" spans="2:2" ht="13.5">
      <c r="B4087" s="16" t="s">
        <v>4234</v>
      </c>
    </row>
    <row r="4088" spans="2:2" ht="13.5">
      <c r="B4088" s="16" t="s">
        <v>4235</v>
      </c>
    </row>
    <row r="4089" spans="2:2" ht="13.5">
      <c r="B4089" s="16" t="s">
        <v>4236</v>
      </c>
    </row>
    <row r="4090" spans="2:2" ht="13.5">
      <c r="B4090" s="16" t="s">
        <v>4237</v>
      </c>
    </row>
    <row r="4091" spans="2:2" ht="13.5">
      <c r="B4091" s="16" t="s">
        <v>4238</v>
      </c>
    </row>
    <row r="4092" spans="2:2" ht="13.5">
      <c r="B4092" s="16" t="s">
        <v>4239</v>
      </c>
    </row>
    <row r="4093" spans="2:2" ht="13.5">
      <c r="B4093" s="16" t="s">
        <v>4240</v>
      </c>
    </row>
    <row r="4094" spans="2:2" ht="13.5">
      <c r="B4094" s="16" t="s">
        <v>4241</v>
      </c>
    </row>
    <row r="4095" spans="2:2" ht="13.5">
      <c r="B4095" s="16" t="s">
        <v>4242</v>
      </c>
    </row>
    <row r="4096" spans="2:2" ht="13.5">
      <c r="B4096" s="16" t="s">
        <v>4243</v>
      </c>
    </row>
    <row r="4097" spans="2:2" ht="13.5">
      <c r="B4097" s="16" t="s">
        <v>4244</v>
      </c>
    </row>
    <row r="4098" spans="2:2" ht="13.5">
      <c r="B4098" s="16" t="s">
        <v>4245</v>
      </c>
    </row>
    <row r="4099" spans="2:2" ht="13.5">
      <c r="B4099" s="16" t="s">
        <v>4246</v>
      </c>
    </row>
    <row r="4100" spans="2:2" ht="13.5">
      <c r="B4100" s="16" t="s">
        <v>4247</v>
      </c>
    </row>
    <row r="4101" spans="2:2" ht="13.5">
      <c r="B4101" s="16" t="s">
        <v>4248</v>
      </c>
    </row>
    <row r="4102" spans="2:2" ht="13.5">
      <c r="B4102" s="16" t="s">
        <v>4249</v>
      </c>
    </row>
    <row r="4103" spans="2:2" ht="13.5">
      <c r="B4103" s="16" t="s">
        <v>4250</v>
      </c>
    </row>
    <row r="4104" spans="2:2" ht="13.5">
      <c r="B4104" s="16" t="s">
        <v>4251</v>
      </c>
    </row>
    <row r="4105" spans="2:2" ht="13.5">
      <c r="B4105" s="16" t="s">
        <v>4252</v>
      </c>
    </row>
    <row r="4106" spans="2:2" ht="13.5">
      <c r="B4106" s="16" t="s">
        <v>4253</v>
      </c>
    </row>
    <row r="4107" spans="2:2" ht="13.5">
      <c r="B4107" s="16" t="s">
        <v>4254</v>
      </c>
    </row>
    <row r="4108" spans="2:2" ht="13.5">
      <c r="B4108" s="16" t="s">
        <v>4255</v>
      </c>
    </row>
    <row r="4109" spans="2:2" ht="13.5">
      <c r="B4109" s="16" t="s">
        <v>4256</v>
      </c>
    </row>
    <row r="4110" spans="2:2" ht="13.5">
      <c r="B4110" s="16" t="s">
        <v>4257</v>
      </c>
    </row>
    <row r="4111" spans="2:2" ht="13.5">
      <c r="B4111" s="16" t="s">
        <v>4258</v>
      </c>
    </row>
    <row r="4112" spans="2:2" ht="13.5">
      <c r="B4112" s="16" t="s">
        <v>4259</v>
      </c>
    </row>
    <row r="4113" spans="2:2" ht="13.5">
      <c r="B4113" s="16" t="s">
        <v>4260</v>
      </c>
    </row>
    <row r="4114" spans="2:2" ht="13.5">
      <c r="B4114" s="16" t="s">
        <v>4261</v>
      </c>
    </row>
    <row r="4115" spans="2:2" ht="13.5">
      <c r="B4115" s="16" t="s">
        <v>4262</v>
      </c>
    </row>
    <row r="4116" spans="2:2" ht="13.5">
      <c r="B4116" s="16" t="s">
        <v>4263</v>
      </c>
    </row>
    <row r="4117" spans="2:2" ht="13.5">
      <c r="B4117" s="16" t="s">
        <v>4264</v>
      </c>
    </row>
    <row r="4118" spans="2:2" ht="13.5">
      <c r="B4118" s="16" t="s">
        <v>4265</v>
      </c>
    </row>
    <row r="4119" spans="2:2" ht="13.5">
      <c r="B4119" s="16" t="s">
        <v>4266</v>
      </c>
    </row>
    <row r="4120" spans="2:2" ht="13.5">
      <c r="B4120" s="16" t="s">
        <v>4267</v>
      </c>
    </row>
    <row r="4121" spans="2:2" ht="13.5">
      <c r="B4121" s="16" t="s">
        <v>4268</v>
      </c>
    </row>
    <row r="4122" spans="2:2" ht="13.5">
      <c r="B4122" s="16" t="s">
        <v>4269</v>
      </c>
    </row>
    <row r="4123" spans="2:2" ht="13.5">
      <c r="B4123" s="16" t="s">
        <v>4270</v>
      </c>
    </row>
    <row r="4124" spans="2:2" ht="13.5">
      <c r="B4124" s="16" t="s">
        <v>4271</v>
      </c>
    </row>
    <row r="4125" spans="2:2" ht="13.5">
      <c r="B4125" s="16" t="s">
        <v>4272</v>
      </c>
    </row>
    <row r="4126" spans="2:2" ht="13.5">
      <c r="B4126" s="16" t="s">
        <v>4273</v>
      </c>
    </row>
    <row r="4127" spans="2:2" ht="13.5">
      <c r="B4127" s="16" t="s">
        <v>4274</v>
      </c>
    </row>
    <row r="4128" spans="2:2" ht="13.5">
      <c r="B4128" s="16" t="s">
        <v>4275</v>
      </c>
    </row>
    <row r="4129" spans="2:2" ht="13.5">
      <c r="B4129" s="16" t="s">
        <v>4276</v>
      </c>
    </row>
    <row r="4130" spans="2:2" ht="13.5">
      <c r="B4130" s="16" t="s">
        <v>4277</v>
      </c>
    </row>
    <row r="4131" spans="2:2" ht="13.5">
      <c r="B4131" s="16" t="s">
        <v>4278</v>
      </c>
    </row>
    <row r="4132" spans="2:2" ht="13.5">
      <c r="B4132" s="16" t="s">
        <v>4279</v>
      </c>
    </row>
    <row r="4133" spans="2:2" ht="13.5">
      <c r="B4133" s="16" t="s">
        <v>4280</v>
      </c>
    </row>
    <row r="4134" spans="2:2" ht="13.5">
      <c r="B4134" s="16" t="s">
        <v>4281</v>
      </c>
    </row>
    <row r="4135" spans="2:2" ht="13.5">
      <c r="B4135" s="16" t="s">
        <v>4282</v>
      </c>
    </row>
    <row r="4136" spans="2:2" ht="13.5">
      <c r="B4136" s="16" t="s">
        <v>4283</v>
      </c>
    </row>
    <row r="4137" spans="2:2" ht="13.5">
      <c r="B4137" s="16" t="s">
        <v>4284</v>
      </c>
    </row>
    <row r="4138" spans="2:2" ht="13.5">
      <c r="B4138" s="16" t="s">
        <v>4285</v>
      </c>
    </row>
    <row r="4139" spans="2:2" ht="13.5">
      <c r="B4139" s="16" t="s">
        <v>4286</v>
      </c>
    </row>
    <row r="4140" spans="2:2" ht="13.5">
      <c r="B4140" s="16" t="s">
        <v>4287</v>
      </c>
    </row>
    <row r="4141" spans="2:2" ht="13.5">
      <c r="B4141" s="16" t="s">
        <v>4288</v>
      </c>
    </row>
    <row r="4142" spans="2:2" ht="13.5">
      <c r="B4142" s="16" t="s">
        <v>4289</v>
      </c>
    </row>
    <row r="4143" spans="2:2" ht="13.5">
      <c r="B4143" s="16" t="s">
        <v>4290</v>
      </c>
    </row>
    <row r="4144" spans="2:2" ht="13.5">
      <c r="B4144" s="16" t="s">
        <v>4291</v>
      </c>
    </row>
    <row r="4145" spans="2:2" ht="13.5">
      <c r="B4145" s="16" t="s">
        <v>4292</v>
      </c>
    </row>
    <row r="4146" spans="2:2" ht="13.5">
      <c r="B4146" s="16" t="s">
        <v>4293</v>
      </c>
    </row>
    <row r="4147" spans="2:2" ht="13.5">
      <c r="B4147" s="16" t="s">
        <v>4294</v>
      </c>
    </row>
    <row r="4148" spans="2:2" ht="13.5">
      <c r="B4148" s="16" t="s">
        <v>4295</v>
      </c>
    </row>
    <row r="4149" spans="2:2" ht="13.5">
      <c r="B4149" s="16" t="s">
        <v>4296</v>
      </c>
    </row>
    <row r="4150" spans="2:2" ht="13.5">
      <c r="B4150" s="16" t="s">
        <v>4297</v>
      </c>
    </row>
    <row r="4151" spans="2:2" ht="13.5">
      <c r="B4151" s="16" t="s">
        <v>4298</v>
      </c>
    </row>
    <row r="4152" spans="2:2" ht="13.5">
      <c r="B4152" s="16" t="s">
        <v>4299</v>
      </c>
    </row>
    <row r="4153" spans="2:2" ht="13.5">
      <c r="B4153" s="16" t="s">
        <v>4300</v>
      </c>
    </row>
    <row r="4154" spans="2:2" ht="13.5">
      <c r="B4154" s="16" t="s">
        <v>4301</v>
      </c>
    </row>
    <row r="4155" spans="2:2" ht="13.5">
      <c r="B4155" s="16" t="s">
        <v>4302</v>
      </c>
    </row>
    <row r="4156" spans="2:2" ht="13.5">
      <c r="B4156" s="16" t="s">
        <v>4303</v>
      </c>
    </row>
    <row r="4157" spans="2:2" ht="13.5">
      <c r="B4157" s="16" t="s">
        <v>4304</v>
      </c>
    </row>
    <row r="4158" spans="2:2" ht="13.5">
      <c r="B4158" s="16" t="s">
        <v>4305</v>
      </c>
    </row>
    <row r="4159" spans="2:2" ht="13.5">
      <c r="B4159" s="16" t="s">
        <v>4306</v>
      </c>
    </row>
    <row r="4160" spans="2:2" ht="13.5">
      <c r="B4160" s="16" t="s">
        <v>4307</v>
      </c>
    </row>
    <row r="4161" spans="2:2" ht="13.5">
      <c r="B4161" s="16" t="s">
        <v>4308</v>
      </c>
    </row>
    <row r="4162" spans="2:2" ht="13.5">
      <c r="B4162" s="16" t="s">
        <v>4309</v>
      </c>
    </row>
    <row r="4163" spans="2:2" ht="13.5">
      <c r="B4163" s="16" t="s">
        <v>4310</v>
      </c>
    </row>
    <row r="4164" spans="2:2" ht="13.5">
      <c r="B4164" s="16" t="s">
        <v>4311</v>
      </c>
    </row>
    <row r="4165" spans="2:2" ht="13.5">
      <c r="B4165" s="16" t="s">
        <v>4312</v>
      </c>
    </row>
    <row r="4166" spans="2:2" ht="13.5">
      <c r="B4166" s="16" t="s">
        <v>4313</v>
      </c>
    </row>
    <row r="4167" spans="2:2" ht="13.5">
      <c r="B4167" s="16" t="s">
        <v>4314</v>
      </c>
    </row>
    <row r="4168" spans="2:2" ht="13.5">
      <c r="B4168" s="16" t="s">
        <v>4315</v>
      </c>
    </row>
    <row r="4169" spans="2:2" ht="13.5">
      <c r="B4169" s="16" t="s">
        <v>4316</v>
      </c>
    </row>
    <row r="4170" spans="2:2" ht="13.5">
      <c r="B4170" s="16" t="s">
        <v>4317</v>
      </c>
    </row>
    <row r="4171" spans="2:2" ht="13.5">
      <c r="B4171" s="16" t="s">
        <v>4318</v>
      </c>
    </row>
    <row r="4172" spans="2:2" ht="13.5">
      <c r="B4172" s="16" t="s">
        <v>4319</v>
      </c>
    </row>
    <row r="4173" spans="2:2" ht="13.5">
      <c r="B4173" s="16" t="s">
        <v>4320</v>
      </c>
    </row>
    <row r="4174" spans="2:2" ht="13.5">
      <c r="B4174" s="16" t="s">
        <v>4321</v>
      </c>
    </row>
    <row r="4175" spans="2:2" ht="13.5">
      <c r="B4175" s="16" t="s">
        <v>4322</v>
      </c>
    </row>
    <row r="4176" spans="2:2" ht="13.5">
      <c r="B4176" s="16" t="s">
        <v>4323</v>
      </c>
    </row>
    <row r="4177" spans="2:2" ht="13.5">
      <c r="B4177" s="16" t="s">
        <v>4324</v>
      </c>
    </row>
    <row r="4178" spans="2:2" ht="13.5">
      <c r="B4178" s="16" t="s">
        <v>4325</v>
      </c>
    </row>
    <row r="4179" spans="2:2" ht="13.5">
      <c r="B4179" s="16" t="s">
        <v>4326</v>
      </c>
    </row>
    <row r="4180" spans="2:2" ht="13.5">
      <c r="B4180" s="16" t="s">
        <v>4327</v>
      </c>
    </row>
    <row r="4181" spans="2:2" ht="13.5">
      <c r="B4181" s="16" t="s">
        <v>4328</v>
      </c>
    </row>
    <row r="4182" spans="2:2" ht="13.5">
      <c r="B4182" s="16" t="s">
        <v>4329</v>
      </c>
    </row>
    <row r="4183" spans="2:2" ht="13.5">
      <c r="B4183" s="16" t="s">
        <v>4330</v>
      </c>
    </row>
    <row r="4184" spans="2:2" ht="13.5">
      <c r="B4184" s="16" t="s">
        <v>4331</v>
      </c>
    </row>
    <row r="4185" spans="2:2" ht="13.5">
      <c r="B4185" s="16" t="s">
        <v>4332</v>
      </c>
    </row>
    <row r="4186" spans="2:2" ht="13.5">
      <c r="B4186" s="16" t="s">
        <v>4333</v>
      </c>
    </row>
    <row r="4187" spans="2:2" ht="13.5">
      <c r="B4187" s="16" t="s">
        <v>4334</v>
      </c>
    </row>
    <row r="4188" spans="2:2" ht="13.5">
      <c r="B4188" s="16" t="s">
        <v>4335</v>
      </c>
    </row>
    <row r="4189" spans="2:2" ht="13.5">
      <c r="B4189" s="16" t="s">
        <v>4336</v>
      </c>
    </row>
    <row r="4190" spans="2:2" ht="13.5">
      <c r="B4190" s="16" t="s">
        <v>4337</v>
      </c>
    </row>
    <row r="4191" spans="2:2" ht="13.5">
      <c r="B4191" s="16" t="s">
        <v>4338</v>
      </c>
    </row>
    <row r="4192" spans="2:2" ht="13.5">
      <c r="B4192" s="16" t="s">
        <v>4339</v>
      </c>
    </row>
    <row r="4193" spans="2:2" ht="13.5">
      <c r="B4193" s="16" t="s">
        <v>4340</v>
      </c>
    </row>
    <row r="4194" spans="2:2" ht="13.5">
      <c r="B4194" s="16" t="s">
        <v>4341</v>
      </c>
    </row>
    <row r="4195" spans="2:2" ht="13.5">
      <c r="B4195" s="16" t="s">
        <v>4342</v>
      </c>
    </row>
    <row r="4196" spans="2:2" ht="13.5">
      <c r="B4196" s="16" t="s">
        <v>4343</v>
      </c>
    </row>
    <row r="4197" spans="2:2" ht="13.5">
      <c r="B4197" s="16" t="s">
        <v>4344</v>
      </c>
    </row>
    <row r="4198" spans="2:2" ht="13.5">
      <c r="B4198" s="16" t="s">
        <v>4345</v>
      </c>
    </row>
    <row r="4199" spans="2:2" ht="13.5">
      <c r="B4199" s="16" t="s">
        <v>4346</v>
      </c>
    </row>
    <row r="4200" spans="2:2" ht="13.5">
      <c r="B4200" s="16" t="s">
        <v>4347</v>
      </c>
    </row>
    <row r="4201" spans="2:2" ht="13.5">
      <c r="B4201" s="16" t="s">
        <v>4348</v>
      </c>
    </row>
    <row r="4202" spans="2:2" ht="13.5">
      <c r="B4202" s="16" t="s">
        <v>4349</v>
      </c>
    </row>
    <row r="4203" spans="2:2" ht="13.5">
      <c r="B4203" s="16" t="s">
        <v>4350</v>
      </c>
    </row>
    <row r="4204" spans="2:2" ht="13.5">
      <c r="B4204" s="16" t="s">
        <v>4351</v>
      </c>
    </row>
    <row r="4205" spans="2:2" ht="13.5">
      <c r="B4205" s="16" t="s">
        <v>4352</v>
      </c>
    </row>
    <row r="4206" spans="2:2" ht="13.5">
      <c r="B4206" s="16" t="s">
        <v>4353</v>
      </c>
    </row>
    <row r="4207" spans="2:2" ht="13.5">
      <c r="B4207" s="16" t="s">
        <v>4354</v>
      </c>
    </row>
    <row r="4208" spans="2:2" ht="13.5">
      <c r="B4208" s="16" t="s">
        <v>4355</v>
      </c>
    </row>
    <row r="4209" spans="2:2" ht="13.5">
      <c r="B4209" s="16" t="s">
        <v>4356</v>
      </c>
    </row>
    <row r="4210" spans="2:2" ht="13.5">
      <c r="B4210" s="16" t="s">
        <v>4357</v>
      </c>
    </row>
    <row r="4211" spans="2:2" ht="13.5">
      <c r="B4211" s="16" t="s">
        <v>4358</v>
      </c>
    </row>
    <row r="4212" spans="2:2" ht="13.5">
      <c r="B4212" s="16" t="s">
        <v>4359</v>
      </c>
    </row>
    <row r="4213" spans="2:2" ht="13.5">
      <c r="B4213" s="16" t="s">
        <v>4360</v>
      </c>
    </row>
    <row r="4214" spans="2:2" ht="13.5">
      <c r="B4214" s="16" t="s">
        <v>4361</v>
      </c>
    </row>
    <row r="4215" spans="2:2" ht="13.5">
      <c r="B4215" s="16" t="s">
        <v>4362</v>
      </c>
    </row>
    <row r="4216" spans="2:2" ht="13.5">
      <c r="B4216" s="16" t="s">
        <v>4363</v>
      </c>
    </row>
    <row r="4217" spans="2:2" ht="13.5">
      <c r="B4217" s="16" t="s">
        <v>4364</v>
      </c>
    </row>
    <row r="4218" spans="2:2" ht="13.5">
      <c r="B4218" s="16" t="s">
        <v>4365</v>
      </c>
    </row>
    <row r="4219" spans="2:2" ht="13.5">
      <c r="B4219" s="16" t="s">
        <v>4366</v>
      </c>
    </row>
    <row r="4220" spans="2:2" ht="13.5">
      <c r="B4220" s="16" t="s">
        <v>4367</v>
      </c>
    </row>
    <row r="4221" spans="2:2" ht="13.5">
      <c r="B4221" s="16" t="s">
        <v>4368</v>
      </c>
    </row>
    <row r="4222" spans="2:2" ht="13.5">
      <c r="B4222" s="16" t="s">
        <v>4369</v>
      </c>
    </row>
    <row r="4223" spans="2:2" ht="13.5">
      <c r="B4223" s="16" t="s">
        <v>4370</v>
      </c>
    </row>
    <row r="4224" spans="2:2" ht="13.5">
      <c r="B4224" s="16" t="s">
        <v>4371</v>
      </c>
    </row>
    <row r="4225" spans="2:2" ht="13.5">
      <c r="B4225" s="16" t="s">
        <v>4372</v>
      </c>
    </row>
    <row r="4226" spans="2:2" ht="13.5">
      <c r="B4226" s="16" t="s">
        <v>4373</v>
      </c>
    </row>
    <row r="4227" spans="2:2" ht="13.5">
      <c r="B4227" s="16" t="s">
        <v>4374</v>
      </c>
    </row>
    <row r="4228" spans="2:2" ht="13.5">
      <c r="B4228" s="16" t="s">
        <v>4375</v>
      </c>
    </row>
    <row r="4229" spans="2:2" ht="13.5">
      <c r="B4229" s="16" t="s">
        <v>4376</v>
      </c>
    </row>
    <row r="4230" spans="2:2" ht="13.5">
      <c r="B4230" s="16" t="s">
        <v>4377</v>
      </c>
    </row>
    <row r="4231" spans="2:2" ht="13.5">
      <c r="B4231" s="16" t="s">
        <v>4378</v>
      </c>
    </row>
    <row r="4232" spans="2:2" ht="13.5">
      <c r="B4232" s="16" t="s">
        <v>4379</v>
      </c>
    </row>
    <row r="4233" spans="2:2" ht="13.5">
      <c r="B4233" s="16" t="s">
        <v>4380</v>
      </c>
    </row>
  </sheetData>
  <phoneticPr fontId="3"/>
  <conditionalFormatting sqref="I3:I52">
    <cfRule type="duplicateValues" dxfId="0" priority="1"/>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8"/>
  <sheetViews>
    <sheetView workbookViewId="0"/>
  </sheetViews>
  <sheetFormatPr defaultRowHeight="11.25"/>
  <cols>
    <col min="1" max="1" width="9.33203125" style="11"/>
    <col min="2" max="2" width="9.33203125" style="62"/>
    <col min="3" max="4" width="9.33203125" style="11"/>
  </cols>
  <sheetData>
    <row r="1" spans="1:4">
      <c r="C1" s="11" t="s">
        <v>4635</v>
      </c>
      <c r="D1" s="11" t="s">
        <v>4636</v>
      </c>
    </row>
    <row r="2" spans="1:4">
      <c r="A2" s="11" t="s">
        <v>4478</v>
      </c>
      <c r="B2" s="62">
        <v>1</v>
      </c>
      <c r="C2" s="63">
        <v>12</v>
      </c>
      <c r="D2" s="11">
        <v>12</v>
      </c>
    </row>
    <row r="3" spans="1:4">
      <c r="B3" s="62" t="s">
        <v>4633</v>
      </c>
      <c r="C3" s="11">
        <v>1</v>
      </c>
      <c r="D3" s="11">
        <v>12</v>
      </c>
    </row>
    <row r="4" spans="1:4">
      <c r="B4" s="62">
        <v>64</v>
      </c>
      <c r="C4" s="11">
        <v>1</v>
      </c>
      <c r="D4" s="63">
        <v>1</v>
      </c>
    </row>
    <row r="5" spans="1:4">
      <c r="A5" s="11" t="s">
        <v>27</v>
      </c>
      <c r="B5" s="62" t="s">
        <v>4637</v>
      </c>
      <c r="C5" s="11">
        <v>1</v>
      </c>
      <c r="D5" s="11">
        <v>12</v>
      </c>
    </row>
    <row r="6" spans="1:4">
      <c r="B6" s="62">
        <v>31</v>
      </c>
      <c r="C6" s="11">
        <v>1</v>
      </c>
      <c r="D6" s="63">
        <v>4</v>
      </c>
    </row>
    <row r="7" spans="1:4">
      <c r="A7" s="11" t="s">
        <v>4480</v>
      </c>
      <c r="B7" s="62">
        <v>1</v>
      </c>
      <c r="C7" s="63">
        <v>5</v>
      </c>
      <c r="D7" s="11">
        <v>12</v>
      </c>
    </row>
    <row r="8" spans="1:4">
      <c r="B8" s="62" t="s">
        <v>4634</v>
      </c>
      <c r="C8" s="11">
        <v>1</v>
      </c>
      <c r="D8" s="11">
        <v>12</v>
      </c>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43"/>
  <sheetViews>
    <sheetView workbookViewId="0"/>
  </sheetViews>
  <sheetFormatPr defaultRowHeight="12"/>
  <cols>
    <col min="1" max="1" width="28.5" style="24" bestFit="1" customWidth="1"/>
    <col min="2" max="2" width="122" style="24" bestFit="1" customWidth="1"/>
    <col min="3" max="16384" width="9.33203125" style="24"/>
  </cols>
  <sheetData>
    <row r="1" spans="1:2">
      <c r="A1" s="24" t="s">
        <v>4481</v>
      </c>
    </row>
    <row r="2" spans="1:2">
      <c r="A2" s="25" t="s">
        <v>4483</v>
      </c>
      <c r="B2" s="25" t="s">
        <v>4484</v>
      </c>
    </row>
    <row r="3" spans="1:2">
      <c r="A3" s="26" t="s">
        <v>4482</v>
      </c>
      <c r="B3" s="26" t="s">
        <v>4485</v>
      </c>
    </row>
    <row r="4" spans="1:2">
      <c r="A4" s="26" t="s">
        <v>4488</v>
      </c>
      <c r="B4" s="26" t="s">
        <v>4487</v>
      </c>
    </row>
    <row r="5" spans="1:2">
      <c r="A5" s="26" t="s">
        <v>4489</v>
      </c>
      <c r="B5" s="26" t="s">
        <v>4490</v>
      </c>
    </row>
    <row r="6" spans="1:2">
      <c r="A6" s="26" t="s">
        <v>4491</v>
      </c>
      <c r="B6" s="26" t="s">
        <v>4492</v>
      </c>
    </row>
    <row r="7" spans="1:2">
      <c r="A7" s="26" t="s">
        <v>4493</v>
      </c>
      <c r="B7" s="26" t="s">
        <v>4494</v>
      </c>
    </row>
    <row r="8" spans="1:2">
      <c r="A8" s="26" t="s">
        <v>4495</v>
      </c>
      <c r="B8" s="26" t="s">
        <v>4496</v>
      </c>
    </row>
    <row r="9" spans="1:2">
      <c r="A9" s="26" t="s">
        <v>4497</v>
      </c>
      <c r="B9" s="26" t="s">
        <v>4498</v>
      </c>
    </row>
    <row r="10" spans="1:2">
      <c r="A10" s="26" t="s">
        <v>4499</v>
      </c>
      <c r="B10" s="26" t="s">
        <v>4500</v>
      </c>
    </row>
    <row r="11" spans="1:2">
      <c r="A11" s="26" t="s">
        <v>4557</v>
      </c>
      <c r="B11" s="26" t="s">
        <v>4558</v>
      </c>
    </row>
    <row r="12" spans="1:2">
      <c r="A12" s="26" t="s">
        <v>4560</v>
      </c>
      <c r="B12" s="26" t="s">
        <v>4559</v>
      </c>
    </row>
    <row r="13" spans="1:2">
      <c r="A13" s="26" t="s">
        <v>4562</v>
      </c>
      <c r="B13" s="26" t="s">
        <v>4561</v>
      </c>
    </row>
    <row r="14" spans="1:2">
      <c r="A14" s="26" t="s">
        <v>4563</v>
      </c>
      <c r="B14" s="26" t="s">
        <v>4564</v>
      </c>
    </row>
    <row r="15" spans="1:2">
      <c r="A15" s="26" t="s">
        <v>4565</v>
      </c>
      <c r="B15" s="26" t="s">
        <v>4566</v>
      </c>
    </row>
    <row r="16" spans="1:2">
      <c r="A16" s="26" t="s">
        <v>4569</v>
      </c>
      <c r="B16" s="26" t="s">
        <v>4570</v>
      </c>
    </row>
    <row r="17" spans="1:2">
      <c r="A17" s="26"/>
      <c r="B17" s="26"/>
    </row>
    <row r="18" spans="1:2">
      <c r="A18" s="26"/>
      <c r="B18" s="26"/>
    </row>
    <row r="19" spans="1:2">
      <c r="A19" s="26"/>
      <c r="B19" s="26"/>
    </row>
    <row r="20" spans="1:2">
      <c r="A20" s="26"/>
      <c r="B20" s="26"/>
    </row>
    <row r="21" spans="1:2">
      <c r="A21" s="26"/>
      <c r="B21" s="26"/>
    </row>
    <row r="22" spans="1:2">
      <c r="A22" s="26"/>
      <c r="B22" s="26"/>
    </row>
    <row r="23" spans="1:2">
      <c r="A23" s="26"/>
      <c r="B23" s="26"/>
    </row>
    <row r="24" spans="1:2">
      <c r="A24" s="26"/>
      <c r="B24" s="26"/>
    </row>
    <row r="25" spans="1:2">
      <c r="A25" s="26"/>
      <c r="B25" s="26"/>
    </row>
    <row r="26" spans="1:2">
      <c r="A26" s="26"/>
      <c r="B26" s="26"/>
    </row>
    <row r="27" spans="1:2">
      <c r="A27" s="26"/>
      <c r="B27" s="26"/>
    </row>
    <row r="28" spans="1:2">
      <c r="A28" s="26"/>
      <c r="B28" s="26"/>
    </row>
    <row r="29" spans="1:2">
      <c r="A29" s="26"/>
      <c r="B29" s="26"/>
    </row>
    <row r="30" spans="1:2">
      <c r="A30" s="26"/>
      <c r="B30" s="26"/>
    </row>
    <row r="31" spans="1:2">
      <c r="A31" s="26"/>
      <c r="B31" s="26"/>
    </row>
    <row r="32" spans="1:2">
      <c r="A32" s="26"/>
      <c r="B32" s="26"/>
    </row>
    <row r="33" spans="1:2">
      <c r="A33" s="26"/>
      <c r="B33" s="26"/>
    </row>
    <row r="34" spans="1:2">
      <c r="A34" s="26"/>
      <c r="B34" s="26"/>
    </row>
    <row r="35" spans="1:2">
      <c r="A35" s="26"/>
      <c r="B35" s="26"/>
    </row>
    <row r="36" spans="1:2">
      <c r="A36" s="26"/>
      <c r="B36" s="26"/>
    </row>
    <row r="37" spans="1:2">
      <c r="A37" s="26"/>
      <c r="B37" s="26"/>
    </row>
    <row r="38" spans="1:2">
      <c r="A38" s="26"/>
      <c r="B38" s="26"/>
    </row>
    <row r="39" spans="1:2">
      <c r="A39" s="26"/>
      <c r="B39" s="26"/>
    </row>
    <row r="40" spans="1:2">
      <c r="A40" s="26"/>
      <c r="B40" s="26"/>
    </row>
    <row r="41" spans="1:2">
      <c r="A41" s="26"/>
      <c r="B41" s="26"/>
    </row>
    <row r="42" spans="1:2">
      <c r="A42" s="26"/>
      <c r="B42" s="26"/>
    </row>
    <row r="43" spans="1:2">
      <c r="A43" s="26"/>
      <c r="B43" s="26"/>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6AEAC6530E514792DF8AB1A2192557" ma:contentTypeVersion="8" ma:contentTypeDescription="新しいドキュメントを作成します。" ma:contentTypeScope="" ma:versionID="7086557a758fa10d995dfce2780ac561">
  <xsd:schema xmlns:xsd="http://www.w3.org/2001/XMLSchema" xmlns:xs="http://www.w3.org/2001/XMLSchema" xmlns:p="http://schemas.microsoft.com/office/2006/metadata/properties" xmlns:ns2="c3b08bc5-da99-4475-9cea-8190f020cc59" xmlns:ns3="9e7ab9cb-f097-457f-85cf-fa02fba73cb2" targetNamespace="http://schemas.microsoft.com/office/2006/metadata/properties" ma:root="true" ma:fieldsID="7bc5d9f932e27e0081b410f447ea7187" ns2:_="" ns3:_="">
    <xsd:import namespace="c3b08bc5-da99-4475-9cea-8190f020cc59"/>
    <xsd:import namespace="9e7ab9cb-f097-457f-85cf-fa02fba73cb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08bc5-da99-4475-9cea-8190f020c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5b78dc83-ca9e-435d-bf5b-fd312d7f555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7ab9cb-f097-457f-85cf-fa02fba73cb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8d1b821-2ae0-469d-9839-9db5403fabaf}" ma:internalName="TaxCatchAll" ma:showField="CatchAllData" ma:web="9e7ab9cb-f097-457f-85cf-fa02fba73c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4D2A77-FEFE-4D6A-BDD6-3E10B9E109EC}">
  <ds:schemaRefs>
    <ds:schemaRef ds:uri="http://schemas.microsoft.com/sharepoint/v3/contenttype/forms"/>
  </ds:schemaRefs>
</ds:datastoreItem>
</file>

<file path=customXml/itemProps2.xml><?xml version="1.0" encoding="utf-8"?>
<ds:datastoreItem xmlns:ds="http://schemas.openxmlformats.org/officeDocument/2006/customXml" ds:itemID="{BA4ED1A1-119D-4275-A247-56E861009D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08bc5-da99-4475-9cea-8190f020cc59"/>
    <ds:schemaRef ds:uri="9e7ab9cb-f097-457f-85cf-fa02fba73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入力シート</vt:lpstr>
      <vt:lpstr>エラー確認シート</vt:lpstr>
      <vt:lpstr>インポート</vt:lpstr>
      <vt:lpstr>エラー判定シート</vt:lpstr>
      <vt:lpstr>反映シート</vt:lpstr>
      <vt:lpstr>ひらがなリスト</vt:lpstr>
      <vt:lpstr>リスト</vt:lpstr>
      <vt:lpstr>年月リスト</vt:lpstr>
      <vt:lpstr>入力規制リスト</vt:lpstr>
      <vt:lpstr>入力シート!Print_Area</vt:lpstr>
      <vt:lpstr>入力シート!Print_Titles</vt:lpstr>
      <vt:lpstr>zzz150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2016-06-16T02:24:33Z</dcterms:created>
  <dcterms:modified xsi:type="dcterms:W3CDTF">2022-11-17T08:29:08Z</dcterms:modified>
  <cp:contentStatus/>
</cp:coreProperties>
</file>