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workbookProtection workbookAlgorithmName="SHA-512" workbookHashValue="h2u00qUCWkWGqr7h0CXIdU4MlJDGCyl6uCHSBE8rXuBIYWZdcEJ+wx5LsmScWNI837WnkbvbrFkA9Ben3JCrfA==" workbookSaltValue="dJkqCAe8WiOLeAWEcwk/+A==" workbookSpinCount="100000" lockStructure="1"/>
  <bookViews>
    <workbookView xWindow="-120" yWindow="-120" windowWidth="29040" windowHeight="15840" firstSheet="2" activeTab="2"/>
  </bookViews>
  <sheets>
    <sheet name="見積書  (記入例N)" sheetId="8" state="hidden" r:id="rId1"/>
    <sheet name="見積書 (記入例)" sheetId="6" state="hidden" r:id="rId2"/>
    <sheet name="見積書 " sheetId="5" r:id="rId3"/>
    <sheet name="計算シート" sheetId="7" state="hidden" r:id="rId4"/>
    <sheet name="項目リスト" sheetId="3" state="hidden" r:id="rId5"/>
  </sheets>
  <definedNames>
    <definedName name="AI・IoTによるシステム連係ツール">項目リスト!$E$3:$E$5</definedName>
    <definedName name="_xlnm.Print_Area" localSheetId="2">'見積書 '!$A$1:$T$63</definedName>
    <definedName name="_xlnm.Print_Area" localSheetId="0">'見積書  (記入例N)'!$A$1:$T$63</definedName>
    <definedName name="_xlnm.Print_Area" localSheetId="1">'見積書 (記入例)'!$A$1:$AD$82</definedName>
    <definedName name="システム">項目リスト!$A$3:$A$5</definedName>
    <definedName name="車両動態管理システム">項目リスト!$B$3:$B$5</definedName>
    <definedName name="配車計画システム">項目リスト!$D$3</definedName>
    <definedName name="予約受付システム等">項目リスト!$C$3:$C$7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2" i="3" l="1"/>
  <c r="M57" i="8" l="1"/>
  <c r="K56" i="8"/>
  <c r="K55" i="8"/>
  <c r="K54" i="8"/>
  <c r="P50" i="8"/>
  <c r="P49" i="8"/>
  <c r="P48" i="8"/>
  <c r="P47" i="8"/>
  <c r="P46" i="8"/>
  <c r="P45" i="8"/>
  <c r="P44" i="8"/>
  <c r="P43" i="8"/>
  <c r="P42" i="8"/>
  <c r="P41" i="8"/>
  <c r="P40" i="8"/>
  <c r="P39" i="8"/>
  <c r="P38" i="8"/>
  <c r="P37" i="8"/>
  <c r="P36" i="8"/>
  <c r="P35" i="8"/>
  <c r="P34" i="8"/>
  <c r="P33" i="8"/>
  <c r="P32" i="8"/>
  <c r="P31" i="8"/>
  <c r="P30" i="8"/>
  <c r="P29" i="8"/>
  <c r="P28" i="8"/>
  <c r="P27" i="8"/>
  <c r="P26" i="8"/>
  <c r="P25" i="8"/>
  <c r="P24" i="8"/>
  <c r="P23" i="8"/>
  <c r="P22" i="8"/>
  <c r="V21" i="8"/>
  <c r="P21" i="8"/>
  <c r="V14" i="8"/>
  <c r="N6" i="8"/>
  <c r="K57" i="8" l="1"/>
  <c r="O12" i="8" l="1"/>
  <c r="O14" i="8"/>
  <c r="O10" i="8" s="1"/>
  <c r="D6" i="7" l="1"/>
  <c r="P22" i="5"/>
  <c r="M57" i="5"/>
  <c r="E6" i="7"/>
  <c r="N6" i="5"/>
  <c r="F6" i="7"/>
  <c r="F12" i="7" s="1"/>
  <c r="C6" i="7"/>
  <c r="D5" i="7"/>
  <c r="E5" i="7"/>
  <c r="F5" i="7"/>
  <c r="C5" i="7"/>
  <c r="C12" i="7" s="1"/>
  <c r="C9" i="7" l="1"/>
  <c r="H6" i="7"/>
  <c r="F9" i="7"/>
  <c r="E12" i="7"/>
  <c r="F8" i="7"/>
  <c r="D12" i="7"/>
  <c r="E9" i="7"/>
  <c r="D9" i="7"/>
  <c r="E8" i="7"/>
  <c r="D8" i="7"/>
  <c r="C8" i="7"/>
  <c r="P21" i="5"/>
  <c r="D7" i="7" s="1"/>
  <c r="P50" i="5"/>
  <c r="P49" i="5"/>
  <c r="P48" i="5"/>
  <c r="P47" i="5"/>
  <c r="P46" i="5"/>
  <c r="P45" i="5"/>
  <c r="P44" i="5"/>
  <c r="P43" i="5"/>
  <c r="P42" i="5"/>
  <c r="P41" i="5"/>
  <c r="P40" i="5"/>
  <c r="P39" i="5"/>
  <c r="P38" i="5"/>
  <c r="P37" i="5"/>
  <c r="P36" i="5"/>
  <c r="P35" i="5"/>
  <c r="P34" i="5"/>
  <c r="P33" i="5"/>
  <c r="P32" i="5"/>
  <c r="P31" i="5"/>
  <c r="P30" i="5"/>
  <c r="P29" i="5"/>
  <c r="P28" i="5"/>
  <c r="P27" i="5"/>
  <c r="P26" i="5"/>
  <c r="F7" i="7" s="1"/>
  <c r="P25" i="5"/>
  <c r="P24" i="5"/>
  <c r="P23" i="5"/>
  <c r="E7" i="7" l="1"/>
  <c r="E10" i="7" s="1"/>
  <c r="E11" i="7" s="1"/>
  <c r="E13" i="7" s="1"/>
  <c r="F10" i="7"/>
  <c r="F11" i="7" s="1"/>
  <c r="F13" i="7" s="1"/>
  <c r="D10" i="7"/>
  <c r="D11" i="7" s="1"/>
  <c r="D13" i="7" s="1"/>
  <c r="C10" i="7"/>
  <c r="C11" i="7" s="1"/>
  <c r="C13" i="7" s="1"/>
  <c r="V21" i="5"/>
  <c r="P57" i="5" l="1"/>
  <c r="H13" i="7"/>
  <c r="K54" i="5"/>
  <c r="K56" i="5"/>
  <c r="P57" i="8" l="1"/>
  <c r="K55" i="5"/>
  <c r="V14" i="5"/>
  <c r="K57" i="5" l="1"/>
  <c r="O14" i="5" l="1"/>
  <c r="O10" i="5" s="1"/>
  <c r="O12" i="5"/>
</calcChain>
</file>

<file path=xl/sharedStrings.xml><?xml version="1.0" encoding="utf-8"?>
<sst xmlns="http://schemas.openxmlformats.org/spreadsheetml/2006/main" count="176" uniqueCount="94">
  <si>
    <t>項目</t>
    <rPh sb="0" eb="2">
      <t>コウモク</t>
    </rPh>
    <phoneticPr fontId="1"/>
  </si>
  <si>
    <t>品名</t>
    <rPh sb="0" eb="2">
      <t>ヒンメイ</t>
    </rPh>
    <phoneticPr fontId="1"/>
  </si>
  <si>
    <t>型式</t>
    <rPh sb="0" eb="2">
      <t>カタシキ</t>
    </rPh>
    <phoneticPr fontId="1"/>
  </si>
  <si>
    <t>数量</t>
    <rPh sb="0" eb="2">
      <t>スウリョウ</t>
    </rPh>
    <phoneticPr fontId="1"/>
  </si>
  <si>
    <t>単位</t>
    <rPh sb="0" eb="2">
      <t>タンイ</t>
    </rPh>
    <phoneticPr fontId="1"/>
  </si>
  <si>
    <t>申請者名</t>
    <rPh sb="0" eb="2">
      <t>シンセイ</t>
    </rPh>
    <rPh sb="2" eb="3">
      <t>シャ</t>
    </rPh>
    <rPh sb="3" eb="4">
      <t>メイ</t>
    </rPh>
    <phoneticPr fontId="1"/>
  </si>
  <si>
    <t>御中</t>
    <rPh sb="0" eb="2">
      <t>オンチュウ</t>
    </rPh>
    <phoneticPr fontId="1"/>
  </si>
  <si>
    <t>見積書</t>
    <rPh sb="0" eb="3">
      <t>ミツモリショ</t>
    </rPh>
    <phoneticPr fontId="1"/>
  </si>
  <si>
    <t>販売会社</t>
    <rPh sb="0" eb="2">
      <t>ハンバイ</t>
    </rPh>
    <rPh sb="2" eb="4">
      <t>ガイシャ</t>
    </rPh>
    <phoneticPr fontId="1"/>
  </si>
  <si>
    <t>法人名</t>
    <rPh sb="0" eb="2">
      <t>ホウジン</t>
    </rPh>
    <rPh sb="2" eb="3">
      <t>メイ</t>
    </rPh>
    <phoneticPr fontId="1"/>
  </si>
  <si>
    <t>住所</t>
    <rPh sb="0" eb="2">
      <t>ジュウショ</t>
    </rPh>
    <phoneticPr fontId="1"/>
  </si>
  <si>
    <t>担当者名</t>
    <rPh sb="0" eb="3">
      <t>タントウシャ</t>
    </rPh>
    <rPh sb="3" eb="4">
      <t>メイ</t>
    </rPh>
    <phoneticPr fontId="1"/>
  </si>
  <si>
    <t>電話番号</t>
    <rPh sb="0" eb="2">
      <t>デンワ</t>
    </rPh>
    <rPh sb="2" eb="4">
      <t>バンゴウ</t>
    </rPh>
    <phoneticPr fontId="1"/>
  </si>
  <si>
    <t>F　　A　　X</t>
    <phoneticPr fontId="1"/>
  </si>
  <si>
    <t>E - m a i l</t>
    <phoneticPr fontId="1"/>
  </si>
  <si>
    <t>合計金額</t>
    <rPh sb="0" eb="2">
      <t>ゴウケイ</t>
    </rPh>
    <rPh sb="2" eb="4">
      <t>キンガク</t>
    </rPh>
    <phoneticPr fontId="1"/>
  </si>
  <si>
    <t>税込</t>
    <rPh sb="0" eb="2">
      <t>ゼイコ</t>
    </rPh>
    <phoneticPr fontId="1"/>
  </si>
  <si>
    <t>税抜</t>
    <rPh sb="0" eb="1">
      <t>ゼイ</t>
    </rPh>
    <rPh sb="1" eb="2">
      <t>ヌ</t>
    </rPh>
    <phoneticPr fontId="1"/>
  </si>
  <si>
    <t>円</t>
    <rPh sb="0" eb="1">
      <t>エン</t>
    </rPh>
    <phoneticPr fontId="1"/>
  </si>
  <si>
    <t>消費税</t>
    <rPh sb="0" eb="3">
      <t>ショウヒゼイ</t>
    </rPh>
    <phoneticPr fontId="1"/>
  </si>
  <si>
    <t>支払条件</t>
    <rPh sb="0" eb="2">
      <t>シハライ</t>
    </rPh>
    <rPh sb="2" eb="4">
      <t>ジョウケン</t>
    </rPh>
    <phoneticPr fontId="1"/>
  </si>
  <si>
    <t>見積作成日</t>
    <rPh sb="0" eb="2">
      <t>ミツモリ</t>
    </rPh>
    <rPh sb="2" eb="4">
      <t>サクセイ</t>
    </rPh>
    <rPh sb="4" eb="5">
      <t>ビ</t>
    </rPh>
    <phoneticPr fontId="1"/>
  </si>
  <si>
    <t>見積有効期限</t>
    <rPh sb="0" eb="2">
      <t>ミツモリ</t>
    </rPh>
    <rPh sb="2" eb="4">
      <t>ユウコウ</t>
    </rPh>
    <rPh sb="4" eb="6">
      <t>キゲン</t>
    </rPh>
    <phoneticPr fontId="1"/>
  </si>
  <si>
    <t>まで</t>
    <phoneticPr fontId="1"/>
  </si>
  <si>
    <t>作成</t>
    <rPh sb="0" eb="2">
      <t>サクセイ</t>
    </rPh>
    <phoneticPr fontId="1"/>
  </si>
  <si>
    <t>単価（円）</t>
    <rPh sb="0" eb="2">
      <t>タンカ</t>
    </rPh>
    <rPh sb="3" eb="4">
      <t>エン</t>
    </rPh>
    <phoneticPr fontId="1"/>
  </si>
  <si>
    <t>金額（円）</t>
    <rPh sb="0" eb="2">
      <t>キンガク</t>
    </rPh>
    <rPh sb="3" eb="4">
      <t>エン</t>
    </rPh>
    <phoneticPr fontId="1"/>
  </si>
  <si>
    <t>合計欄</t>
    <rPh sb="0" eb="2">
      <t>ゴウケイ</t>
    </rPh>
    <rPh sb="2" eb="3">
      <t>ラン</t>
    </rPh>
    <phoneticPr fontId="1"/>
  </si>
  <si>
    <t>備考欄</t>
    <rPh sb="0" eb="2">
      <t>ビコウ</t>
    </rPh>
    <rPh sb="2" eb="3">
      <t>ラン</t>
    </rPh>
    <phoneticPr fontId="1"/>
  </si>
  <si>
    <t>車両動態管理システム</t>
    <rPh sb="0" eb="2">
      <t>シャリョウ</t>
    </rPh>
    <rPh sb="2" eb="4">
      <t>ドウタイ</t>
    </rPh>
    <rPh sb="4" eb="6">
      <t>カンリ</t>
    </rPh>
    <phoneticPr fontId="1"/>
  </si>
  <si>
    <t>合　　　計（税抜）</t>
    <rPh sb="0" eb="1">
      <t>ゴウ</t>
    </rPh>
    <rPh sb="4" eb="5">
      <t>ケイ</t>
    </rPh>
    <rPh sb="6" eb="7">
      <t>ゼイ</t>
    </rPh>
    <rPh sb="7" eb="8">
      <t>ヌ</t>
    </rPh>
    <phoneticPr fontId="1"/>
  </si>
  <si>
    <t>配車計画システム</t>
    <rPh sb="0" eb="2">
      <t>ハイシャ</t>
    </rPh>
    <rPh sb="2" eb="4">
      <t>ケイカク</t>
    </rPh>
    <phoneticPr fontId="1"/>
  </si>
  <si>
    <t>見積書番号</t>
    <rPh sb="0" eb="3">
      <t>ミツモリショ</t>
    </rPh>
    <rPh sb="3" eb="5">
      <t>バンゴウ</t>
    </rPh>
    <phoneticPr fontId="1"/>
  </si>
  <si>
    <t>補助対象区分</t>
    <rPh sb="0" eb="2">
      <t>ホジョ</t>
    </rPh>
    <rPh sb="2" eb="4">
      <t>タイショウ</t>
    </rPh>
    <rPh sb="4" eb="6">
      <t>クブン</t>
    </rPh>
    <phoneticPr fontId="1"/>
  </si>
  <si>
    <t>システム</t>
    <phoneticPr fontId="1"/>
  </si>
  <si>
    <t>設計開発費</t>
    <rPh sb="0" eb="2">
      <t>セッケイ</t>
    </rPh>
    <rPh sb="2" eb="4">
      <t>カイハツ</t>
    </rPh>
    <rPh sb="4" eb="5">
      <t>ヒ</t>
    </rPh>
    <phoneticPr fontId="1"/>
  </si>
  <si>
    <t>設備費</t>
    <rPh sb="0" eb="3">
      <t>セツビヒ</t>
    </rPh>
    <phoneticPr fontId="1"/>
  </si>
  <si>
    <t>諸経費</t>
    <rPh sb="0" eb="3">
      <t>ショケイヒ</t>
    </rPh>
    <phoneticPr fontId="1"/>
  </si>
  <si>
    <t>補助率</t>
    <rPh sb="0" eb="3">
      <t>ホジョリツ</t>
    </rPh>
    <phoneticPr fontId="1"/>
  </si>
  <si>
    <t>分類</t>
    <rPh sb="0" eb="2">
      <t>ブンルイ</t>
    </rPh>
    <phoneticPr fontId="1"/>
  </si>
  <si>
    <t>設備費</t>
    <rPh sb="0" eb="3">
      <t>セツビヒ</t>
    </rPh>
    <phoneticPr fontId="1"/>
  </si>
  <si>
    <t>諸経費</t>
    <rPh sb="0" eb="3">
      <t>ショケイヒ</t>
    </rPh>
    <phoneticPr fontId="1"/>
  </si>
  <si>
    <t>項目</t>
    <rPh sb="0" eb="2">
      <t>コウモク</t>
    </rPh>
    <phoneticPr fontId="1"/>
  </si>
  <si>
    <t>分類</t>
    <rPh sb="0" eb="2">
      <t>ブンルイ</t>
    </rPh>
    <phoneticPr fontId="1"/>
  </si>
  <si>
    <t>事務所用機器</t>
    <rPh sb="0" eb="2">
      <t>ジム</t>
    </rPh>
    <rPh sb="2" eb="3">
      <t>ショ</t>
    </rPh>
    <rPh sb="3" eb="4">
      <t>ヨウ</t>
    </rPh>
    <rPh sb="4" eb="6">
      <t>キキ</t>
    </rPh>
    <phoneticPr fontId="1"/>
  </si>
  <si>
    <t>PCKK使用欄</t>
    <rPh sb="4" eb="6">
      <t>シヨウ</t>
    </rPh>
    <rPh sb="6" eb="7">
      <t>ラン</t>
    </rPh>
    <phoneticPr fontId="1"/>
  </si>
  <si>
    <t>システムの小分類</t>
    <rPh sb="5" eb="6">
      <t>ショウ</t>
    </rPh>
    <rPh sb="6" eb="8">
      <t>ブンルイ</t>
    </rPh>
    <phoneticPr fontId="1"/>
  </si>
  <si>
    <t>システムの大分類</t>
    <phoneticPr fontId="1"/>
  </si>
  <si>
    <t>配車計画システム</t>
    <rPh sb="0" eb="2">
      <t>ハイシャ</t>
    </rPh>
    <rPh sb="2" eb="4">
      <t>ケイカク</t>
    </rPh>
    <phoneticPr fontId="1"/>
  </si>
  <si>
    <t>予約受付システム等</t>
    <rPh sb="0" eb="2">
      <t>ヨヤク</t>
    </rPh>
    <rPh sb="2" eb="4">
      <t>ウケツケ</t>
    </rPh>
    <rPh sb="8" eb="9">
      <t>トウ</t>
    </rPh>
    <phoneticPr fontId="1"/>
  </si>
  <si>
    <t>予約受付システム</t>
    <rPh sb="0" eb="2">
      <t>ヨヤク</t>
    </rPh>
    <rPh sb="2" eb="4">
      <t>ウケツケ</t>
    </rPh>
    <phoneticPr fontId="1"/>
  </si>
  <si>
    <t>ASNシステム</t>
    <phoneticPr fontId="1"/>
  </si>
  <si>
    <t>受注情報事前確認システム</t>
    <rPh sb="0" eb="2">
      <t>ジュチュウ</t>
    </rPh>
    <rPh sb="2" eb="4">
      <t>ジョウホウ</t>
    </rPh>
    <rPh sb="4" eb="6">
      <t>ジゼン</t>
    </rPh>
    <rPh sb="6" eb="8">
      <t>カクニン</t>
    </rPh>
    <phoneticPr fontId="1"/>
  </si>
  <si>
    <t>パレット等管理システム</t>
    <rPh sb="4" eb="5">
      <t>トウ</t>
    </rPh>
    <rPh sb="5" eb="7">
      <t>カンリ</t>
    </rPh>
    <phoneticPr fontId="1"/>
  </si>
  <si>
    <t>パレタイズシステム</t>
    <phoneticPr fontId="1"/>
  </si>
  <si>
    <t>AI・IoTによるシステム連係ツール</t>
    <rPh sb="13" eb="15">
      <t>レンケイ</t>
    </rPh>
    <phoneticPr fontId="1"/>
  </si>
  <si>
    <t>①デジタコ導入型</t>
    <rPh sb="5" eb="8">
      <t>ドウニュウガタ</t>
    </rPh>
    <phoneticPr fontId="1"/>
  </si>
  <si>
    <t>②GPS車載器導入型</t>
    <rPh sb="4" eb="7">
      <t>シャサイキ</t>
    </rPh>
    <rPh sb="7" eb="10">
      <t>ドウニュウガタ</t>
    </rPh>
    <phoneticPr fontId="1"/>
  </si>
  <si>
    <t>③サービス単独型</t>
    <rPh sb="5" eb="7">
      <t>タンドク</t>
    </rPh>
    <rPh sb="7" eb="8">
      <t>ガタ</t>
    </rPh>
    <phoneticPr fontId="1"/>
  </si>
  <si>
    <t>金融機関振込</t>
    <rPh sb="0" eb="2">
      <t>キンユウ</t>
    </rPh>
    <rPh sb="2" eb="4">
      <t>キカン</t>
    </rPh>
    <phoneticPr fontId="1"/>
  </si>
  <si>
    <t>予約受付システム等</t>
    <rPh sb="0" eb="2">
      <t>ヨヤク</t>
    </rPh>
    <rPh sb="2" eb="4">
      <t>ウケツケ</t>
    </rPh>
    <rPh sb="8" eb="9">
      <t>ナド</t>
    </rPh>
    <phoneticPr fontId="1"/>
  </si>
  <si>
    <t>令和４年度AI・IoT等を活用した更なる輸送効率化推進事業費補助金（トラック輸送の省エネ化推進事業）</t>
    <rPh sb="3" eb="5">
      <t>ネンド</t>
    </rPh>
    <phoneticPr fontId="1"/>
  </si>
  <si>
    <t>補助対象</t>
    <rPh sb="0" eb="2">
      <t>ホジョ</t>
    </rPh>
    <rPh sb="2" eb="4">
      <t>タイショウ</t>
    </rPh>
    <phoneticPr fontId="1"/>
  </si>
  <si>
    <t>車両動態管理システム</t>
    <phoneticPr fontId="1"/>
  </si>
  <si>
    <t>設備費</t>
    <rPh sb="0" eb="2">
      <t>セツビ</t>
    </rPh>
    <rPh sb="2" eb="3">
      <t>ヒ</t>
    </rPh>
    <phoneticPr fontId="1"/>
  </si>
  <si>
    <t>補助対象経費合計</t>
    <rPh sb="0" eb="2">
      <t>ホジョ</t>
    </rPh>
    <rPh sb="2" eb="4">
      <t>タイショウ</t>
    </rPh>
    <rPh sb="4" eb="6">
      <t>ケイヒ</t>
    </rPh>
    <rPh sb="6" eb="8">
      <t>ゴウケイ</t>
    </rPh>
    <phoneticPr fontId="1"/>
  </si>
  <si>
    <t>補助金の額（計算）</t>
    <rPh sb="0" eb="3">
      <t>ホジョキン</t>
    </rPh>
    <rPh sb="4" eb="5">
      <t>ガク</t>
    </rPh>
    <rPh sb="6" eb="8">
      <t>ケイサン</t>
    </rPh>
    <phoneticPr fontId="1"/>
  </si>
  <si>
    <t>補助金の額（上限）</t>
    <rPh sb="0" eb="3">
      <t>ホジョキン</t>
    </rPh>
    <rPh sb="4" eb="5">
      <t>ガク</t>
    </rPh>
    <rPh sb="6" eb="8">
      <t>ジョウゲン</t>
    </rPh>
    <phoneticPr fontId="1"/>
  </si>
  <si>
    <t>補助金の額</t>
    <rPh sb="0" eb="3">
      <t>ホジョキン</t>
    </rPh>
    <rPh sb="4" eb="5">
      <t>ガク</t>
    </rPh>
    <phoneticPr fontId="1"/>
  </si>
  <si>
    <t>スイッチ</t>
    <phoneticPr fontId="1"/>
  </si>
  <si>
    <t>台数/箇所数</t>
    <rPh sb="0" eb="2">
      <t>ダイスウ</t>
    </rPh>
    <rPh sb="3" eb="5">
      <t>カショ</t>
    </rPh>
    <rPh sb="5" eb="6">
      <t>スウ</t>
    </rPh>
    <phoneticPr fontId="1"/>
  </si>
  <si>
    <t>予約受付システム等</t>
    <phoneticPr fontId="1"/>
  </si>
  <si>
    <t>パレタイズシステム以外</t>
    <rPh sb="9" eb="11">
      <t>イガイ</t>
    </rPh>
    <phoneticPr fontId="1"/>
  </si>
  <si>
    <t>パレタイズシステム</t>
  </si>
  <si>
    <t>-</t>
    <phoneticPr fontId="1"/>
  </si>
  <si>
    <t>〇〇輸送株式会社</t>
    <rPh sb="2" eb="4">
      <t>ユソウ</t>
    </rPh>
    <rPh sb="4" eb="8">
      <t>カブシキカイシャ</t>
    </rPh>
    <phoneticPr fontId="1"/>
  </si>
  <si>
    <t>補助対象</t>
  </si>
  <si>
    <t>XXXX株式会社</t>
    <rPh sb="4" eb="6">
      <t>カブシキ</t>
    </rPh>
    <rPh sb="6" eb="8">
      <t>カイシャ</t>
    </rPh>
    <phoneticPr fontId="1"/>
  </si>
  <si>
    <t>東京都○○区○○町〇-〇－〇</t>
    <rPh sb="0" eb="3">
      <t>トウキョウト</t>
    </rPh>
    <rPh sb="5" eb="6">
      <t>ク</t>
    </rPh>
    <rPh sb="8" eb="9">
      <t>マチ</t>
    </rPh>
    <phoneticPr fontId="1"/>
  </si>
  <si>
    <t>03-XXXX-XXXX</t>
    <phoneticPr fontId="1"/>
  </si>
  <si>
    <t>▲▲▲▲@●●●●</t>
    <phoneticPr fontId="1"/>
  </si>
  <si>
    <t>車載器</t>
  </si>
  <si>
    <t>○○-PPXX</t>
    <phoneticPr fontId="1"/>
  </si>
  <si>
    <t>メインハーネス</t>
    <phoneticPr fontId="1"/>
  </si>
  <si>
    <t>パルス変換器</t>
    <rPh sb="3" eb="5">
      <t>ヘンカン</t>
    </rPh>
    <rPh sb="5" eb="6">
      <t>キ</t>
    </rPh>
    <phoneticPr fontId="1"/>
  </si>
  <si>
    <t>パルス変換器用ハーネス</t>
    <rPh sb="3" eb="5">
      <t>ヘンカン</t>
    </rPh>
    <rPh sb="5" eb="6">
      <t>キ</t>
    </rPh>
    <rPh sb="6" eb="7">
      <t>ヨウ</t>
    </rPh>
    <phoneticPr fontId="1"/>
  </si>
  <si>
    <t>車速センサー</t>
    <rPh sb="0" eb="2">
      <t>シャソク</t>
    </rPh>
    <phoneticPr fontId="1"/>
  </si>
  <si>
    <t>PPTT-XX</t>
    <phoneticPr fontId="1"/>
  </si>
  <si>
    <t>DP-〇〇〇〇</t>
    <phoneticPr fontId="1"/>
  </si>
  <si>
    <t>RRXX‐PP</t>
    <phoneticPr fontId="1"/>
  </si>
  <si>
    <t>PPT‐○○</t>
    <phoneticPr fontId="1"/>
  </si>
  <si>
    <t>〇〇-TTXX</t>
    <phoneticPr fontId="1"/>
  </si>
  <si>
    <t>円山　虎子</t>
    <rPh sb="0" eb="1">
      <t>マル</t>
    </rPh>
    <rPh sb="1" eb="2">
      <t>ヤマ</t>
    </rPh>
    <rPh sb="3" eb="4">
      <t>トラ</t>
    </rPh>
    <rPh sb="4" eb="5">
      <t>コ</t>
    </rPh>
    <phoneticPr fontId="1"/>
  </si>
  <si>
    <t>03-XXXX-RRRR</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</si>
</sst>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quot;¥&quot;\-#,##0"/>
    <numFmt numFmtId="176" formatCode="[$-F800]dddd\,\ mmmm\ dd\,\ yyyy"/>
    <numFmt numFmtId="177" formatCode="#,##0_ "/>
  </numFmts>
  <fonts count="14" x14ac:knownFonts="1">
    <font>
      <sz val="11"/>
      <color theme="1"/>
      <name val="ＭＳ Ｐゴシック"/>
      <family val="2"/>
      <scheme val="minor"/>
    </font>
    <font>
      <sz val="6"/>
      <name val="ＭＳ Ｐゴシック"/>
      <family val="3"/>
      <charset val="128"/>
      <scheme val="minor"/>
    </font>
    <font>
      <sz val="11"/>
      <color theme="1"/>
      <name val="HGPｺﾞｼｯｸE"/>
      <family val="3"/>
      <charset val="128"/>
    </font>
    <font>
      <sz val="11"/>
      <color theme="1"/>
      <name val="HGPｺﾞｼｯｸM"/>
      <family val="3"/>
      <charset val="128"/>
    </font>
    <font>
      <sz val="22"/>
      <color theme="1"/>
      <name val="HGPｺﾞｼｯｸM"/>
      <family val="3"/>
      <charset val="128"/>
    </font>
    <font>
      <b/>
      <sz val="11"/>
      <color theme="1"/>
      <name val="HGPｺﾞｼｯｸM"/>
      <family val="3"/>
      <charset val="128"/>
    </font>
    <font>
      <sz val="12"/>
      <color theme="1"/>
      <name val="HGPｺﾞｼｯｸM"/>
      <family val="3"/>
      <charset val="128"/>
    </font>
    <font>
      <b/>
      <sz val="12"/>
      <color theme="1"/>
      <name val="HGPｺﾞｼｯｸM"/>
      <family val="3"/>
      <charset val="128"/>
    </font>
    <font>
      <sz val="11"/>
      <color rgb="FFFF0000"/>
      <name val="HGPｺﾞｼｯｸM"/>
      <family val="3"/>
      <charset val="128"/>
    </font>
    <font>
      <u/>
      <sz val="11"/>
      <color theme="10"/>
      <name val="ＭＳ Ｐゴシック"/>
      <family val="2"/>
      <scheme val="minor"/>
    </font>
    <font>
      <sz val="11"/>
      <name val="ＭＳ Ｐゴシック"/>
      <family val="2"/>
      <scheme val="minor"/>
    </font>
    <font>
      <sz val="11"/>
      <name val="HGPｺﾞｼｯｸM"/>
      <family val="3"/>
      <charset val="128"/>
    </font>
    <font>
      <sz val="11"/>
      <color rgb="FFFF0000"/>
      <name val="ＭＳ Ｐゴシック"/>
      <family val="2"/>
      <scheme val="minor"/>
    </font>
    <font>
      <sz val="11"/>
      <color rgb="FFFF0000"/>
      <name val="ＭＳ Ｐ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rgb="FFA0A0A0"/>
        <bgColor indexed="64"/>
      </patternFill>
    </fill>
  </fills>
  <borders count="7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s>
  <cellStyleXfs count="2">
    <xf numFmtId="0" fontId="0" fillId="0" borderId="0"/>
    <xf numFmtId="0" fontId="9" fillId="0" borderId="0" applyNumberFormat="0" applyFill="0" applyBorder="0" applyAlignment="0" applyProtection="0"/>
  </cellStyleXfs>
  <cellXfs count="266">
    <xf numFmtId="0" fontId="0" fillId="0" borderId="0" xfId="0"/>
    <xf numFmtId="0" fontId="2" fillId="0" borderId="0" xfId="0" applyFont="1"/>
    <xf numFmtId="0" fontId="3" fillId="0" borderId="0" xfId="0" applyFont="1"/>
    <xf numFmtId="0" fontId="3" fillId="0" borderId="23" xfId="0" applyFont="1" applyBorder="1" applyAlignment="1"/>
    <xf numFmtId="0" fontId="3" fillId="0" borderId="33" xfId="0" applyFont="1" applyBorder="1" applyAlignment="1"/>
    <xf numFmtId="0" fontId="0" fillId="0" borderId="0" xfId="0" applyAlignment="1">
      <alignment horizontal="right"/>
    </xf>
    <xf numFmtId="0" fontId="3" fillId="0" borderId="54" xfId="0" applyFont="1" applyFill="1" applyBorder="1" applyAlignment="1">
      <alignment vertical="center"/>
    </xf>
    <xf numFmtId="0" fontId="3" fillId="2" borderId="16" xfId="0" applyFont="1" applyFill="1" applyBorder="1" applyAlignment="1">
      <alignment horizontal="center" vertical="center"/>
    </xf>
    <xf numFmtId="0" fontId="3" fillId="2" borderId="47" xfId="0" applyFont="1" applyFill="1" applyBorder="1" applyAlignment="1">
      <alignment horizontal="center" vertical="center"/>
    </xf>
    <xf numFmtId="0" fontId="3" fillId="0" borderId="23" xfId="0" applyFont="1" applyBorder="1" applyAlignment="1">
      <alignment horizontal="center" vertical="center"/>
    </xf>
    <xf numFmtId="0" fontId="3" fillId="2" borderId="15" xfId="0" applyFont="1" applyFill="1" applyBorder="1" applyAlignment="1">
      <alignment horizontal="center"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0" fillId="0" borderId="9" xfId="0" applyBorder="1"/>
    <xf numFmtId="0" fontId="0" fillId="0" borderId="12" xfId="0" applyBorder="1"/>
    <xf numFmtId="0" fontId="3" fillId="0" borderId="62" xfId="0" applyFont="1" applyBorder="1" applyAlignment="1" applyProtection="1">
      <alignment horizontal="center" vertical="center" shrinkToFit="1"/>
      <protection locked="0"/>
    </xf>
    <xf numFmtId="0" fontId="3" fillId="0" borderId="48"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63"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protection locked="0"/>
    </xf>
    <xf numFmtId="0" fontId="3" fillId="0" borderId="64" xfId="0" applyFont="1" applyBorder="1" applyAlignment="1" applyProtection="1">
      <alignment horizontal="center" vertical="center" shrinkToFit="1"/>
      <protection locked="0"/>
    </xf>
    <xf numFmtId="0" fontId="3" fillId="0" borderId="49" xfId="0"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center" vertical="center"/>
    </xf>
    <xf numFmtId="0" fontId="0" fillId="0" borderId="9" xfId="0" applyBorder="1" applyAlignment="1">
      <alignment horizontal="center" vertical="center"/>
    </xf>
    <xf numFmtId="5" fontId="0" fillId="0" borderId="9" xfId="0" applyNumberFormat="1" applyBorder="1" applyAlignment="1">
      <alignment horizontal="right" vertical="center"/>
    </xf>
    <xf numFmtId="0" fontId="0" fillId="2" borderId="9" xfId="0" applyFill="1" applyBorder="1" applyAlignment="1">
      <alignment horizontal="center" vertical="center"/>
    </xf>
    <xf numFmtId="5" fontId="0" fillId="0" borderId="9" xfId="0" applyNumberFormat="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47" xfId="0" applyFont="1" applyFill="1" applyBorder="1" applyAlignment="1">
      <alignment horizontal="center" vertical="center"/>
    </xf>
    <xf numFmtId="0" fontId="3" fillId="4" borderId="23" xfId="0" applyFont="1" applyFill="1" applyBorder="1" applyAlignment="1">
      <alignment horizontal="center" vertical="center"/>
    </xf>
    <xf numFmtId="0" fontId="0" fillId="3" borderId="0" xfId="0" applyFill="1"/>
    <xf numFmtId="0" fontId="2" fillId="3" borderId="0" xfId="0" applyFont="1" applyFill="1"/>
    <xf numFmtId="0" fontId="0" fillId="3" borderId="0" xfId="0" applyFill="1" applyAlignment="1">
      <alignment horizontal="right"/>
    </xf>
    <xf numFmtId="0" fontId="3" fillId="3" borderId="0" xfId="0" applyFont="1" applyFill="1"/>
    <xf numFmtId="0" fontId="0" fillId="3" borderId="0" xfId="0" applyFill="1" applyAlignment="1"/>
    <xf numFmtId="0" fontId="3" fillId="3" borderId="54" xfId="0" applyFont="1" applyFill="1" applyBorder="1" applyAlignment="1">
      <alignment vertical="center"/>
    </xf>
    <xf numFmtId="0" fontId="3" fillId="3" borderId="5" xfId="0" applyFont="1" applyFill="1" applyBorder="1" applyAlignment="1">
      <alignment vertical="center"/>
    </xf>
    <xf numFmtId="0" fontId="3" fillId="3" borderId="0" xfId="0" applyFont="1" applyFill="1" applyBorder="1" applyAlignment="1">
      <alignment vertical="center"/>
    </xf>
    <xf numFmtId="0" fontId="0" fillId="3" borderId="0" xfId="0" applyFill="1" applyAlignment="1">
      <alignment vertical="center"/>
    </xf>
    <xf numFmtId="0" fontId="3" fillId="3" borderId="23" xfId="0" applyFont="1" applyFill="1" applyBorder="1" applyAlignment="1"/>
    <xf numFmtId="0" fontId="3" fillId="3" borderId="33" xfId="0" applyFont="1" applyFill="1" applyBorder="1" applyAlignment="1"/>
    <xf numFmtId="0" fontId="12" fillId="5" borderId="0" xfId="0" applyFont="1" applyFill="1"/>
    <xf numFmtId="0" fontId="12" fillId="5" borderId="9" xfId="0" applyFont="1" applyFill="1" applyBorder="1"/>
    <xf numFmtId="0" fontId="13" fillId="5" borderId="12" xfId="0" applyFont="1" applyFill="1" applyBorder="1"/>
    <xf numFmtId="0" fontId="0" fillId="5" borderId="0" xfId="0" applyFill="1"/>
    <xf numFmtId="0" fontId="0" fillId="5" borderId="0" xfId="0" applyFill="1" applyAlignment="1"/>
    <xf numFmtId="0" fontId="5" fillId="2" borderId="51"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3" fillId="0" borderId="11" xfId="0" applyFont="1" applyFill="1" applyBorder="1" applyAlignment="1" applyProtection="1">
      <alignment horizontal="left" vertical="top" wrapText="1"/>
      <protection locked="0"/>
    </xf>
    <xf numFmtId="0" fontId="3" fillId="0" borderId="12" xfId="0" applyFont="1" applyFill="1" applyBorder="1" applyAlignment="1" applyProtection="1">
      <alignment horizontal="left" vertical="top" wrapText="1"/>
      <protection locked="0"/>
    </xf>
    <xf numFmtId="0" fontId="3" fillId="0" borderId="13"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vertical="top" wrapText="1"/>
      <protection locked="0"/>
    </xf>
    <xf numFmtId="0" fontId="3" fillId="0" borderId="6"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2" borderId="42"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6" xfId="0" applyFont="1" applyFill="1" applyBorder="1" applyAlignment="1">
      <alignment horizontal="center" vertical="center"/>
    </xf>
    <xf numFmtId="177" fontId="3" fillId="0" borderId="22" xfId="0" applyNumberFormat="1" applyFont="1" applyFill="1" applyBorder="1" applyAlignment="1">
      <alignment horizontal="right" vertical="center" shrinkToFit="1"/>
    </xf>
    <xf numFmtId="177" fontId="3" fillId="0" borderId="10" xfId="0" applyNumberFormat="1" applyFont="1" applyFill="1" applyBorder="1" applyAlignment="1">
      <alignment horizontal="right" vertical="center" shrinkToFit="1"/>
    </xf>
    <xf numFmtId="0" fontId="3" fillId="3" borderId="65"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67" xfId="0" applyFont="1" applyFill="1" applyBorder="1" applyAlignment="1">
      <alignment horizontal="center" vertical="center"/>
    </xf>
    <xf numFmtId="0" fontId="3" fillId="3" borderId="68" xfId="0" applyFont="1" applyFill="1" applyBorder="1" applyAlignment="1">
      <alignment horizontal="center" vertical="center"/>
    </xf>
    <xf numFmtId="0" fontId="3" fillId="3" borderId="69" xfId="0" applyFont="1" applyFill="1" applyBorder="1" applyAlignment="1">
      <alignment horizontal="center" vertical="center"/>
    </xf>
    <xf numFmtId="0" fontId="3" fillId="3" borderId="70" xfId="0" applyFont="1" applyFill="1" applyBorder="1" applyAlignment="1">
      <alignment horizontal="center" vertical="center"/>
    </xf>
    <xf numFmtId="0" fontId="3" fillId="3" borderId="71" xfId="0" applyFont="1" applyFill="1" applyBorder="1" applyAlignment="1">
      <alignment horizontal="center" vertical="center"/>
    </xf>
    <xf numFmtId="0" fontId="3" fillId="3" borderId="72" xfId="0" applyFont="1" applyFill="1" applyBorder="1" applyAlignment="1">
      <alignment horizontal="center" vertical="center"/>
    </xf>
    <xf numFmtId="0" fontId="3" fillId="3" borderId="73" xfId="0" applyFont="1" applyFill="1" applyBorder="1" applyAlignment="1">
      <alignment horizontal="center" vertical="center"/>
    </xf>
    <xf numFmtId="177" fontId="3" fillId="0" borderId="65" xfId="0" applyNumberFormat="1" applyFont="1" applyBorder="1" applyAlignment="1">
      <alignment horizontal="center" vertical="center"/>
    </xf>
    <xf numFmtId="177" fontId="3" fillId="0" borderId="66" xfId="0" applyNumberFormat="1" applyFont="1" applyBorder="1" applyAlignment="1">
      <alignment horizontal="center" vertical="center"/>
    </xf>
    <xf numFmtId="177" fontId="3" fillId="0" borderId="74" xfId="0" applyNumberFormat="1" applyFont="1" applyBorder="1" applyAlignment="1">
      <alignment horizontal="center" vertical="center"/>
    </xf>
    <xf numFmtId="177" fontId="3" fillId="0" borderId="68" xfId="0" applyNumberFormat="1" applyFont="1" applyBorder="1" applyAlignment="1">
      <alignment horizontal="center" vertical="center"/>
    </xf>
    <xf numFmtId="177" fontId="3" fillId="0" borderId="69" xfId="0" applyNumberFormat="1" applyFont="1" applyBorder="1" applyAlignment="1">
      <alignment horizontal="center" vertical="center"/>
    </xf>
    <xf numFmtId="177" fontId="3" fillId="0" borderId="75" xfId="0" applyNumberFormat="1" applyFont="1" applyBorder="1" applyAlignment="1">
      <alignment horizontal="center" vertical="center"/>
    </xf>
    <xf numFmtId="177" fontId="3" fillId="0" borderId="71" xfId="0" applyNumberFormat="1" applyFont="1" applyBorder="1" applyAlignment="1">
      <alignment horizontal="center" vertical="center"/>
    </xf>
    <xf numFmtId="177" fontId="3" fillId="0" borderId="72" xfId="0" applyNumberFormat="1" applyFont="1" applyBorder="1" applyAlignment="1">
      <alignment horizontal="center" vertical="center"/>
    </xf>
    <xf numFmtId="177" fontId="3" fillId="0" borderId="76" xfId="0" applyNumberFormat="1" applyFont="1" applyBorder="1" applyAlignment="1">
      <alignment horizontal="center" vertical="center"/>
    </xf>
    <xf numFmtId="0" fontId="3" fillId="2" borderId="45"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46" xfId="0" applyFont="1" applyFill="1" applyBorder="1" applyAlignment="1">
      <alignment horizontal="center" vertical="center"/>
    </xf>
    <xf numFmtId="177" fontId="5" fillId="0" borderId="30" xfId="0" applyNumberFormat="1" applyFont="1" applyFill="1" applyBorder="1" applyAlignment="1">
      <alignment horizontal="right" vertical="center"/>
    </xf>
    <xf numFmtId="177" fontId="5" fillId="0" borderId="46" xfId="0" applyNumberFormat="1" applyFont="1" applyFill="1" applyBorder="1" applyAlignment="1">
      <alignment horizontal="right" vertical="center"/>
    </xf>
    <xf numFmtId="0" fontId="5" fillId="3" borderId="30" xfId="0" applyNumberFormat="1" applyFont="1" applyFill="1" applyBorder="1" applyAlignment="1">
      <alignment horizontal="center" vertical="center"/>
    </xf>
    <xf numFmtId="0" fontId="5" fillId="3" borderId="32" xfId="0" applyNumberFormat="1" applyFont="1" applyFill="1" applyBorder="1" applyAlignment="1">
      <alignment horizontal="center" vertical="center"/>
    </xf>
    <xf numFmtId="0" fontId="5" fillId="3" borderId="46" xfId="0" applyNumberFormat="1" applyFont="1" applyFill="1" applyBorder="1" applyAlignment="1">
      <alignment horizontal="center" vertical="center"/>
    </xf>
    <xf numFmtId="177" fontId="5" fillId="0" borderId="20" xfId="0" applyNumberFormat="1" applyFont="1" applyBorder="1" applyAlignment="1">
      <alignment horizontal="right" vertical="center"/>
    </xf>
    <xf numFmtId="177" fontId="5" fillId="0" borderId="61" xfId="0" applyNumberFormat="1" applyFont="1" applyBorder="1" applyAlignment="1">
      <alignment horizontal="right" vertical="center"/>
    </xf>
    <xf numFmtId="0" fontId="3" fillId="0" borderId="57" xfId="0" applyFont="1" applyBorder="1" applyAlignment="1" applyProtection="1">
      <alignment horizontal="left" vertical="center" shrinkToFit="1"/>
      <protection locked="0"/>
    </xf>
    <xf numFmtId="0" fontId="3" fillId="0" borderId="58" xfId="0" applyFont="1" applyBorder="1" applyAlignment="1" applyProtection="1">
      <alignment horizontal="left" vertical="center" shrinkToFit="1"/>
      <protection locked="0"/>
    </xf>
    <xf numFmtId="0" fontId="3" fillId="0" borderId="50" xfId="0" applyFont="1" applyBorder="1" applyAlignment="1" applyProtection="1">
      <alignment horizontal="left" vertical="center" shrinkToFit="1"/>
      <protection locked="0"/>
    </xf>
    <xf numFmtId="0" fontId="3" fillId="0" borderId="38" xfId="0" applyFont="1" applyBorder="1" applyAlignment="1" applyProtection="1">
      <alignment horizontal="left" vertical="center" shrinkToFit="1"/>
      <protection locked="0"/>
    </xf>
    <xf numFmtId="177" fontId="3" fillId="0" borderId="38" xfId="0" applyNumberFormat="1" applyFont="1" applyBorder="1" applyAlignment="1" applyProtection="1">
      <alignment horizontal="right" vertical="center"/>
      <protection locked="0"/>
    </xf>
    <xf numFmtId="177" fontId="3" fillId="0" borderId="38" xfId="0" applyNumberFormat="1" applyFont="1" applyBorder="1" applyAlignment="1" applyProtection="1">
      <alignment horizontal="right" vertical="center"/>
    </xf>
    <xf numFmtId="177" fontId="3" fillId="0" borderId="39" xfId="0" applyNumberFormat="1" applyFont="1" applyBorder="1" applyAlignment="1" applyProtection="1">
      <alignment horizontal="right" vertical="center"/>
    </xf>
    <xf numFmtId="0" fontId="3" fillId="0" borderId="59" xfId="0" applyFont="1" applyBorder="1" applyAlignment="1" applyProtection="1">
      <alignment horizontal="left" vertical="center" shrinkToFit="1"/>
      <protection locked="0"/>
    </xf>
    <xf numFmtId="0" fontId="3" fillId="0" borderId="60" xfId="0" applyFont="1" applyBorder="1" applyAlignment="1" applyProtection="1">
      <alignment horizontal="left" vertical="center" shrinkToFit="1"/>
      <protection locked="0"/>
    </xf>
    <xf numFmtId="0" fontId="3" fillId="0" borderId="49" xfId="0" applyFont="1" applyBorder="1" applyAlignment="1" applyProtection="1">
      <alignment horizontal="left" vertical="center" shrinkToFit="1"/>
      <protection locked="0"/>
    </xf>
    <xf numFmtId="0" fontId="3" fillId="0" borderId="40" xfId="0" applyFont="1" applyBorder="1" applyAlignment="1" applyProtection="1">
      <alignment horizontal="left" vertical="center" shrinkToFit="1"/>
      <protection locked="0"/>
    </xf>
    <xf numFmtId="177" fontId="3" fillId="0" borderId="40" xfId="0" applyNumberFormat="1" applyFont="1" applyBorder="1" applyAlignment="1" applyProtection="1">
      <alignment horizontal="right" vertical="center"/>
      <protection locked="0"/>
    </xf>
    <xf numFmtId="177" fontId="3" fillId="0" borderId="40" xfId="0" applyNumberFormat="1" applyFont="1" applyBorder="1" applyAlignment="1" applyProtection="1">
      <alignment horizontal="right" vertical="center"/>
    </xf>
    <xf numFmtId="177" fontId="3" fillId="0" borderId="41" xfId="0" applyNumberFormat="1" applyFont="1" applyBorder="1" applyAlignment="1" applyProtection="1">
      <alignment horizontal="right" vertical="center"/>
    </xf>
    <xf numFmtId="0" fontId="3" fillId="0" borderId="27"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xf numFmtId="0" fontId="3" fillId="0" borderId="24" xfId="0" applyFont="1" applyBorder="1" applyAlignment="1" applyProtection="1">
      <alignment horizontal="left" vertical="center" shrinkToFit="1"/>
      <protection locked="0"/>
    </xf>
    <xf numFmtId="0" fontId="3" fillId="0" borderId="37" xfId="0" applyFont="1" applyBorder="1" applyAlignment="1" applyProtection="1">
      <alignment horizontal="left" vertical="center" shrinkToFit="1"/>
      <protection locked="0"/>
    </xf>
    <xf numFmtId="177" fontId="3" fillId="0" borderId="37" xfId="0" applyNumberFormat="1" applyFont="1" applyBorder="1" applyAlignment="1" applyProtection="1">
      <alignment horizontal="right" vertical="center"/>
      <protection locked="0"/>
    </xf>
    <xf numFmtId="177" fontId="3" fillId="0" borderId="35" xfId="0" applyNumberFormat="1" applyFont="1" applyBorder="1" applyAlignment="1" applyProtection="1">
      <alignment horizontal="right" vertical="center"/>
    </xf>
    <xf numFmtId="177" fontId="3" fillId="0" borderId="55" xfId="0" applyNumberFormat="1" applyFont="1" applyBorder="1" applyAlignment="1" applyProtection="1">
      <alignment horizontal="right" vertical="center"/>
    </xf>
    <xf numFmtId="0" fontId="3" fillId="2" borderId="19" xfId="0" applyFont="1" applyFill="1" applyBorder="1" applyAlignment="1">
      <alignment horizontal="distributed" vertical="distributed" indent="1"/>
    </xf>
    <xf numFmtId="0" fontId="3" fillId="2" borderId="20" xfId="0" applyFont="1" applyFill="1" applyBorder="1" applyAlignment="1">
      <alignment horizontal="distributed" vertical="distributed" indent="1"/>
    </xf>
    <xf numFmtId="0" fontId="10" fillId="3" borderId="30" xfId="1" applyFont="1" applyFill="1" applyBorder="1" applyAlignment="1" applyProtection="1">
      <alignment horizontal="left" vertical="distributed"/>
      <protection locked="0"/>
    </xf>
    <xf numFmtId="0" fontId="11" fillId="3" borderId="32" xfId="0" applyFont="1" applyFill="1" applyBorder="1" applyAlignment="1" applyProtection="1">
      <alignment horizontal="left" vertical="distributed"/>
      <protection locked="0"/>
    </xf>
    <xf numFmtId="0" fontId="11" fillId="3" borderId="33" xfId="0" applyFont="1" applyFill="1" applyBorder="1" applyAlignment="1" applyProtection="1">
      <alignment horizontal="left" vertical="distributed"/>
      <protection locked="0"/>
    </xf>
    <xf numFmtId="0" fontId="3" fillId="2" borderId="45" xfId="0" applyFont="1" applyFill="1" applyBorder="1" applyAlignment="1">
      <alignment horizontal="distributed" vertical="center" indent="3"/>
    </xf>
    <xf numFmtId="0" fontId="3" fillId="2" borderId="32" xfId="0" applyFont="1" applyFill="1" applyBorder="1" applyAlignment="1">
      <alignment horizontal="distributed" vertical="center" indent="3"/>
    </xf>
    <xf numFmtId="0" fontId="3" fillId="2" borderId="46" xfId="0" applyFont="1" applyFill="1" applyBorder="1" applyAlignment="1">
      <alignment horizontal="distributed" vertical="center" indent="3"/>
    </xf>
    <xf numFmtId="176" fontId="3" fillId="0" borderId="30" xfId="0" applyNumberFormat="1" applyFont="1" applyBorder="1" applyAlignment="1" applyProtection="1">
      <alignment horizontal="center" vertical="center"/>
      <protection locked="0"/>
    </xf>
    <xf numFmtId="176" fontId="3" fillId="0" borderId="32" xfId="0" applyNumberFormat="1" applyFont="1" applyBorder="1" applyAlignment="1" applyProtection="1">
      <alignment horizontal="center" vertical="center"/>
      <protection locked="0"/>
    </xf>
    <xf numFmtId="0" fontId="3" fillId="2" borderId="56"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distributed" vertical="distributed" indent="1"/>
    </xf>
    <xf numFmtId="0" fontId="3" fillId="2" borderId="9" xfId="0" applyFont="1" applyFill="1" applyBorder="1" applyAlignment="1">
      <alignment horizontal="distributed" vertical="distributed" indent="1"/>
    </xf>
    <xf numFmtId="0" fontId="3" fillId="3" borderId="21" xfId="0" applyFont="1" applyFill="1" applyBorder="1" applyAlignment="1" applyProtection="1">
      <alignment horizontal="left" vertical="distributed"/>
      <protection locked="0"/>
    </xf>
    <xf numFmtId="0" fontId="3" fillId="3" borderId="22" xfId="0" applyFont="1" applyFill="1" applyBorder="1" applyAlignment="1" applyProtection="1">
      <alignment horizontal="left" vertical="distributed"/>
      <protection locked="0"/>
    </xf>
    <xf numFmtId="0" fontId="3" fillId="3" borderId="23" xfId="0" applyFont="1" applyFill="1" applyBorder="1" applyAlignment="1" applyProtection="1">
      <alignment horizontal="left" vertical="distributed"/>
      <protection locked="0"/>
    </xf>
    <xf numFmtId="0" fontId="3" fillId="2" borderId="42" xfId="0" applyFont="1" applyFill="1" applyBorder="1" applyAlignment="1">
      <alignment horizontal="distributed" vertical="center" indent="3"/>
    </xf>
    <xf numFmtId="0" fontId="3" fillId="2" borderId="22" xfId="0" applyFont="1" applyFill="1" applyBorder="1" applyAlignment="1">
      <alignment horizontal="distributed" vertical="center" indent="3"/>
    </xf>
    <xf numFmtId="0" fontId="3" fillId="2" borderId="10" xfId="0" applyFont="1" applyFill="1" applyBorder="1" applyAlignment="1">
      <alignment horizontal="distributed" vertical="center" indent="3"/>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176" fontId="3" fillId="0" borderId="21" xfId="0" applyNumberFormat="1" applyFont="1" applyBorder="1" applyAlignment="1" applyProtection="1">
      <alignment horizontal="center" vertical="center"/>
      <protection locked="0"/>
    </xf>
    <xf numFmtId="176" fontId="3" fillId="0" borderId="22" xfId="0" applyNumberFormat="1" applyFont="1" applyBorder="1" applyAlignment="1" applyProtection="1">
      <alignment horizontal="center" vertical="center"/>
      <protection locked="0"/>
    </xf>
    <xf numFmtId="0" fontId="3" fillId="2" borderId="18" xfId="0" applyFont="1" applyFill="1" applyBorder="1" applyAlignment="1">
      <alignment horizontal="distributed" vertical="center" indent="3"/>
    </xf>
    <xf numFmtId="0" fontId="3" fillId="2" borderId="9" xfId="0" applyFont="1" applyFill="1" applyBorder="1" applyAlignment="1">
      <alignment horizontal="distributed" vertical="center" indent="3"/>
    </xf>
    <xf numFmtId="177" fontId="3" fillId="0" borderId="9" xfId="0" applyNumberFormat="1" applyFont="1" applyBorder="1" applyAlignment="1" applyProtection="1">
      <alignment horizontal="right" vertical="center"/>
    </xf>
    <xf numFmtId="177" fontId="3" fillId="0" borderId="21" xfId="0" applyNumberFormat="1" applyFont="1" applyBorder="1" applyAlignment="1" applyProtection="1">
      <alignment horizontal="right" vertical="center"/>
    </xf>
    <xf numFmtId="0" fontId="3" fillId="0" borderId="3" xfId="0" applyFont="1" applyBorder="1" applyAlignment="1">
      <alignment horizontal="center" vertical="center"/>
    </xf>
    <xf numFmtId="0" fontId="3" fillId="0" borderId="29" xfId="0" applyFont="1" applyBorder="1" applyAlignment="1">
      <alignment horizontal="center" vertical="center"/>
    </xf>
    <xf numFmtId="0" fontId="3" fillId="2" borderId="11" xfId="0" applyFont="1" applyFill="1" applyBorder="1" applyAlignment="1">
      <alignment horizontal="center" vertical="distributed"/>
    </xf>
    <xf numFmtId="0" fontId="3" fillId="2" borderId="24" xfId="0" applyFont="1" applyFill="1" applyBorder="1" applyAlignment="1">
      <alignment horizontal="center" vertical="distributed"/>
    </xf>
    <xf numFmtId="0" fontId="3" fillId="2" borderId="4" xfId="0" applyFont="1" applyFill="1" applyBorder="1" applyAlignment="1">
      <alignment horizontal="center" vertical="distributed"/>
    </xf>
    <xf numFmtId="0" fontId="3" fillId="2" borderId="53" xfId="0" applyFont="1" applyFill="1" applyBorder="1" applyAlignment="1">
      <alignment horizontal="center" vertical="distributed"/>
    </xf>
    <xf numFmtId="0" fontId="3" fillId="2" borderId="25" xfId="0" applyFont="1" applyFill="1" applyBorder="1" applyAlignment="1">
      <alignment horizontal="center" vertical="distributed"/>
    </xf>
    <xf numFmtId="0" fontId="3" fillId="2" borderId="26" xfId="0" applyFont="1" applyFill="1" applyBorder="1" applyAlignment="1">
      <alignment horizontal="center" vertical="distributed"/>
    </xf>
    <xf numFmtId="0" fontId="3" fillId="0" borderId="27"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2" borderId="36" xfId="0" applyFont="1" applyFill="1" applyBorder="1" applyAlignment="1">
      <alignment horizontal="center" vertical="center"/>
    </xf>
    <xf numFmtId="177" fontId="7" fillId="0" borderId="27" xfId="0" applyNumberFormat="1" applyFont="1" applyBorder="1" applyAlignment="1" applyProtection="1">
      <alignment horizontal="right" vertical="center"/>
    </xf>
    <xf numFmtId="177" fontId="7" fillId="0" borderId="12" xfId="0" applyNumberFormat="1" applyFont="1" applyBorder="1" applyAlignment="1" applyProtection="1">
      <alignment horizontal="right" vertical="center"/>
    </xf>
    <xf numFmtId="177" fontId="7" fillId="0" borderId="28" xfId="0" applyNumberFormat="1" applyFont="1" applyBorder="1" applyAlignment="1" applyProtection="1">
      <alignment horizontal="right" vertical="center"/>
    </xf>
    <xf numFmtId="177" fontId="7" fillId="0" borderId="14" xfId="0" applyNumberFormat="1" applyFont="1" applyBorder="1" applyAlignment="1" applyProtection="1">
      <alignment horizontal="right" vertical="center"/>
    </xf>
    <xf numFmtId="0" fontId="3" fillId="0" borderId="13" xfId="0" applyFont="1" applyBorder="1" applyAlignment="1">
      <alignment horizontal="center" vertical="center"/>
    </xf>
    <xf numFmtId="0" fontId="3" fillId="2" borderId="18" xfId="0" applyFont="1" applyFill="1" applyBorder="1" applyAlignment="1">
      <alignment horizontal="center" vertical="center"/>
    </xf>
    <xf numFmtId="0" fontId="3" fillId="0" borderId="21" xfId="0" applyFont="1" applyFill="1" applyBorder="1" applyAlignment="1" applyProtection="1">
      <alignment horizontal="center" vertical="center" shrinkToFit="1"/>
      <protection locked="0"/>
    </xf>
    <xf numFmtId="0" fontId="3" fillId="0" borderId="22" xfId="0"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center" vertical="center" shrinkToFit="1"/>
      <protection locked="0"/>
    </xf>
    <xf numFmtId="0" fontId="3" fillId="0" borderId="19" xfId="0" applyNumberFormat="1" applyFont="1" applyBorder="1" applyAlignment="1">
      <alignment horizontal="center" vertical="center"/>
    </xf>
    <xf numFmtId="0" fontId="3" fillId="0" borderId="20" xfId="0" applyNumberFormat="1" applyFont="1" applyBorder="1" applyAlignment="1">
      <alignment horizontal="center" vertical="center"/>
    </xf>
    <xf numFmtId="0" fontId="3" fillId="0" borderId="61" xfId="0" applyNumberFormat="1" applyFont="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0" borderId="20" xfId="0" applyFont="1" applyFill="1" applyBorder="1" applyAlignment="1" applyProtection="1">
      <alignment horizontal="center" vertical="center" shrinkToFit="1"/>
      <protection locked="0"/>
    </xf>
    <xf numFmtId="0" fontId="3" fillId="0" borderId="61" xfId="0" applyFont="1" applyFill="1" applyBorder="1" applyAlignment="1" applyProtection="1">
      <alignment horizontal="center" vertical="center" shrinkToFit="1"/>
      <protection locked="0"/>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14" xfId="0" applyFont="1" applyFill="1" applyBorder="1" applyAlignment="1">
      <alignment horizontal="center" vertical="center"/>
    </xf>
    <xf numFmtId="0" fontId="3" fillId="2" borderId="43" xfId="0" applyFont="1" applyFill="1" applyBorder="1" applyAlignment="1">
      <alignment horizontal="center" vertical="center"/>
    </xf>
    <xf numFmtId="177" fontId="7" fillId="0" borderId="44" xfId="0" applyNumberFormat="1" applyFont="1" applyBorder="1" applyAlignment="1" applyProtection="1">
      <alignment horizontal="right" vertical="center"/>
    </xf>
    <xf numFmtId="177" fontId="7" fillId="0" borderId="2" xfId="0" applyNumberFormat="1" applyFont="1" applyBorder="1" applyAlignment="1" applyProtection="1">
      <alignment horizontal="right"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4" fillId="0" borderId="0" xfId="0" applyFont="1" applyBorder="1" applyAlignment="1">
      <alignment horizontal="center" vertical="center"/>
    </xf>
    <xf numFmtId="0" fontId="3" fillId="2" borderId="15" xfId="0" applyFont="1" applyFill="1" applyBorder="1" applyAlignment="1">
      <alignment horizontal="center" vertical="center"/>
    </xf>
    <xf numFmtId="0" fontId="6" fillId="0" borderId="11" xfId="0" applyFont="1" applyBorder="1" applyAlignment="1" applyProtection="1">
      <alignment horizontal="left" vertical="center" shrinkToFit="1"/>
      <protection locked="0"/>
    </xf>
    <xf numFmtId="0" fontId="6" fillId="0" borderId="12"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0" xfId="0" applyFont="1" applyBorder="1" applyAlignment="1" applyProtection="1">
      <alignment horizontal="left" vertical="center" shrinkToFit="1"/>
      <protection locked="0"/>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3" fillId="0" borderId="5" xfId="0" applyFont="1" applyBorder="1" applyAlignment="1">
      <alignment horizontal="center" vertical="center"/>
    </xf>
    <xf numFmtId="0" fontId="0" fillId="0" borderId="8" xfId="0" applyBorder="1" applyAlignment="1">
      <alignment vertical="center"/>
    </xf>
    <xf numFmtId="0" fontId="8" fillId="0" borderId="0" xfId="0" applyFont="1" applyAlignment="1">
      <alignment horizontal="center" shrinkToFit="1"/>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3" fillId="0" borderId="16" xfId="0" applyFont="1" applyFill="1" applyBorder="1" applyAlignment="1" applyProtection="1">
      <alignment horizontal="center" vertical="center" shrinkToFit="1"/>
      <protection locked="0"/>
    </xf>
    <xf numFmtId="0" fontId="3" fillId="0" borderId="17" xfId="0" applyFont="1" applyFill="1" applyBorder="1" applyAlignment="1" applyProtection="1">
      <alignment horizontal="center" vertical="center" shrinkToFit="1"/>
      <protection locked="0"/>
    </xf>
    <xf numFmtId="0" fontId="4" fillId="3" borderId="0" xfId="0" applyFont="1" applyFill="1" applyBorder="1" applyAlignment="1">
      <alignment horizontal="center" vertical="center"/>
    </xf>
    <xf numFmtId="177" fontId="7" fillId="4" borderId="27" xfId="0" applyNumberFormat="1" applyFont="1" applyFill="1" applyBorder="1" applyAlignment="1" applyProtection="1">
      <alignment horizontal="right" vertical="center"/>
      <protection locked="0"/>
    </xf>
    <xf numFmtId="177" fontId="7" fillId="4" borderId="12" xfId="0" applyNumberFormat="1" applyFont="1" applyFill="1" applyBorder="1" applyAlignment="1" applyProtection="1">
      <alignment horizontal="right" vertical="center"/>
      <protection locked="0"/>
    </xf>
    <xf numFmtId="177" fontId="7" fillId="4" borderId="28" xfId="0" applyNumberFormat="1" applyFont="1" applyFill="1" applyBorder="1" applyAlignment="1" applyProtection="1">
      <alignment horizontal="right" vertical="center"/>
      <protection locked="0"/>
    </xf>
    <xf numFmtId="177" fontId="7" fillId="4" borderId="14" xfId="0" applyNumberFormat="1" applyFont="1" applyFill="1" applyBorder="1" applyAlignment="1" applyProtection="1">
      <alignment horizontal="right" vertical="center"/>
      <protection locked="0"/>
    </xf>
    <xf numFmtId="0" fontId="3" fillId="4" borderId="13" xfId="0" applyFont="1" applyFill="1" applyBorder="1" applyAlignment="1">
      <alignment horizontal="center" vertical="center"/>
    </xf>
    <xf numFmtId="0" fontId="3" fillId="4" borderId="29" xfId="0" applyFont="1" applyFill="1" applyBorder="1" applyAlignment="1">
      <alignment horizontal="center" vertical="center"/>
    </xf>
    <xf numFmtId="177" fontId="7" fillId="4" borderId="44" xfId="0" applyNumberFormat="1" applyFont="1" applyFill="1" applyBorder="1" applyAlignment="1" applyProtection="1">
      <alignment horizontal="right" vertical="center"/>
      <protection locked="0"/>
    </xf>
    <xf numFmtId="177" fontId="7" fillId="4" borderId="2" xfId="0" applyNumberFormat="1" applyFont="1" applyFill="1" applyBorder="1" applyAlignment="1" applyProtection="1">
      <alignment horizontal="right" vertical="center"/>
      <protection locked="0"/>
    </xf>
    <xf numFmtId="0" fontId="3" fillId="4" borderId="3" xfId="0" applyFont="1" applyFill="1" applyBorder="1" applyAlignment="1">
      <alignment horizontal="center" vertical="center"/>
    </xf>
    <xf numFmtId="0" fontId="6" fillId="3" borderId="11" xfId="0" applyFont="1" applyFill="1" applyBorder="1" applyAlignment="1" applyProtection="1">
      <alignment horizontal="left" vertical="center" shrinkToFit="1"/>
      <protection locked="0"/>
    </xf>
    <xf numFmtId="0" fontId="6" fillId="3" borderId="12" xfId="0" applyFont="1" applyFill="1" applyBorder="1" applyAlignment="1" applyProtection="1">
      <alignment horizontal="left" vertical="center" shrinkToFit="1"/>
      <protection locked="0"/>
    </xf>
    <xf numFmtId="0" fontId="6" fillId="3" borderId="4"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0" fillId="3" borderId="6" xfId="0" applyFill="1" applyBorder="1" applyAlignment="1" applyProtection="1">
      <alignment vertical="center"/>
      <protection locked="0"/>
    </xf>
    <xf numFmtId="0" fontId="0" fillId="3" borderId="7" xfId="0" applyFill="1" applyBorder="1" applyAlignment="1" applyProtection="1">
      <alignment vertical="center"/>
      <protection locked="0"/>
    </xf>
    <xf numFmtId="0" fontId="3" fillId="3" borderId="13" xfId="0" applyFont="1" applyFill="1" applyBorder="1" applyAlignment="1">
      <alignment horizontal="center" vertical="center"/>
    </xf>
    <xf numFmtId="0" fontId="3" fillId="3" borderId="5" xfId="0" applyFont="1" applyFill="1" applyBorder="1" applyAlignment="1">
      <alignment horizontal="center" vertical="center"/>
    </xf>
    <xf numFmtId="0" fontId="0" fillId="3" borderId="8" xfId="0" applyFill="1" applyBorder="1" applyAlignment="1">
      <alignment vertical="center"/>
    </xf>
    <xf numFmtId="0" fontId="3" fillId="0" borderId="19" xfId="0" applyNumberFormat="1" applyFont="1" applyBorder="1" applyAlignment="1" applyProtection="1">
      <alignment horizontal="center" vertical="center"/>
      <protection locked="0"/>
    </xf>
    <xf numFmtId="0" fontId="3" fillId="0" borderId="20" xfId="0" applyNumberFormat="1" applyFont="1" applyBorder="1" applyAlignment="1" applyProtection="1">
      <alignment horizontal="center" vertical="center"/>
      <protection locked="0"/>
    </xf>
    <xf numFmtId="0" fontId="3" fillId="0" borderId="61" xfId="0" applyNumberFormat="1" applyFont="1" applyBorder="1" applyAlignment="1" applyProtection="1">
      <alignment horizontal="center" vertical="center"/>
      <protection locked="0"/>
    </xf>
    <xf numFmtId="0" fontId="8" fillId="3" borderId="0" xfId="0" applyFont="1" applyFill="1" applyAlignment="1">
      <alignment horizontal="center" shrinkToFit="1"/>
    </xf>
    <xf numFmtId="176" fontId="3" fillId="3" borderId="21" xfId="0" applyNumberFormat="1" applyFont="1" applyFill="1" applyBorder="1" applyAlignment="1" applyProtection="1">
      <alignment horizontal="center" vertical="center"/>
      <protection locked="0"/>
    </xf>
    <xf numFmtId="176" fontId="3" fillId="3" borderId="22" xfId="0" applyNumberFormat="1" applyFont="1" applyFill="1" applyBorder="1" applyAlignment="1" applyProtection="1">
      <alignment horizontal="center" vertical="center"/>
      <protection locked="0"/>
    </xf>
    <xf numFmtId="177" fontId="3" fillId="4" borderId="9" xfId="0" applyNumberFormat="1" applyFont="1" applyFill="1" applyBorder="1" applyAlignment="1" applyProtection="1">
      <alignment horizontal="right" vertical="center"/>
      <protection locked="0"/>
    </xf>
    <xf numFmtId="177" fontId="3" fillId="4" borderId="21" xfId="0" applyNumberFormat="1" applyFont="1" applyFill="1" applyBorder="1" applyAlignment="1" applyProtection="1">
      <alignment horizontal="right" vertical="center"/>
      <protection locked="0"/>
    </xf>
    <xf numFmtId="177" fontId="3" fillId="4" borderId="35" xfId="0" applyNumberFormat="1" applyFont="1" applyFill="1" applyBorder="1" applyAlignment="1" applyProtection="1">
      <alignment horizontal="right" vertical="center"/>
      <protection locked="0"/>
    </xf>
    <xf numFmtId="177" fontId="3" fillId="4" borderId="55" xfId="0" applyNumberFormat="1" applyFont="1" applyFill="1" applyBorder="1" applyAlignment="1" applyProtection="1">
      <alignment horizontal="right" vertical="center"/>
      <protection locked="0"/>
    </xf>
    <xf numFmtId="177" fontId="3" fillId="4" borderId="38" xfId="0" applyNumberFormat="1" applyFont="1" applyFill="1" applyBorder="1" applyAlignment="1" applyProtection="1">
      <alignment horizontal="right" vertical="center"/>
      <protection locked="0"/>
    </xf>
    <xf numFmtId="177" fontId="3" fillId="4" borderId="39" xfId="0" applyNumberFormat="1" applyFont="1" applyFill="1" applyBorder="1" applyAlignment="1" applyProtection="1">
      <alignment horizontal="right" vertical="center"/>
      <protection locked="0"/>
    </xf>
    <xf numFmtId="0" fontId="3" fillId="3" borderId="30" xfId="0" applyFont="1" applyFill="1" applyBorder="1" applyAlignment="1" applyProtection="1">
      <alignment horizontal="left" vertical="distributed"/>
      <protection locked="0"/>
    </xf>
    <xf numFmtId="0" fontId="3" fillId="3" borderId="32" xfId="0" applyFont="1" applyFill="1" applyBorder="1" applyAlignment="1" applyProtection="1">
      <alignment horizontal="left" vertical="distributed"/>
      <protection locked="0"/>
    </xf>
    <xf numFmtId="0" fontId="3" fillId="3" borderId="33" xfId="0" applyFont="1" applyFill="1" applyBorder="1" applyAlignment="1" applyProtection="1">
      <alignment horizontal="left" vertical="distributed"/>
      <protection locked="0"/>
    </xf>
    <xf numFmtId="176" fontId="3" fillId="3" borderId="30" xfId="0" applyNumberFormat="1" applyFont="1" applyFill="1" applyBorder="1" applyAlignment="1" applyProtection="1">
      <alignment horizontal="center" vertical="center"/>
      <protection locked="0"/>
    </xf>
    <xf numFmtId="176" fontId="3" fillId="3" borderId="32" xfId="0" applyNumberFormat="1" applyFont="1" applyFill="1" applyBorder="1" applyAlignment="1" applyProtection="1">
      <alignment horizontal="center" vertical="center"/>
      <protection locked="0"/>
    </xf>
    <xf numFmtId="177" fontId="3" fillId="4" borderId="40" xfId="0" applyNumberFormat="1" applyFont="1" applyFill="1" applyBorder="1" applyAlignment="1" applyProtection="1">
      <alignment horizontal="right" vertical="center"/>
      <protection locked="0"/>
    </xf>
    <xf numFmtId="177" fontId="3" fillId="4" borderId="41" xfId="0" applyNumberFormat="1" applyFont="1" applyFill="1" applyBorder="1" applyAlignment="1" applyProtection="1">
      <alignment horizontal="right" vertical="center"/>
      <protection locked="0"/>
    </xf>
    <xf numFmtId="177" fontId="5" fillId="4" borderId="30" xfId="0" applyNumberFormat="1" applyFont="1" applyFill="1" applyBorder="1" applyAlignment="1" applyProtection="1">
      <alignment horizontal="right" vertical="center"/>
      <protection locked="0"/>
    </xf>
    <xf numFmtId="177" fontId="5" fillId="4" borderId="46" xfId="0" applyNumberFormat="1" applyFont="1" applyFill="1" applyBorder="1" applyAlignment="1" applyProtection="1">
      <alignment horizontal="right" vertical="center"/>
      <protection locked="0"/>
    </xf>
    <xf numFmtId="177" fontId="5" fillId="4" borderId="20" xfId="0" applyNumberFormat="1" applyFont="1" applyFill="1" applyBorder="1" applyAlignment="1" applyProtection="1">
      <alignment horizontal="right" vertical="center"/>
      <protection locked="0"/>
    </xf>
    <xf numFmtId="177" fontId="5" fillId="4" borderId="61" xfId="0" applyNumberFormat="1" applyFont="1" applyFill="1" applyBorder="1" applyAlignment="1" applyProtection="1">
      <alignment horizontal="right" vertical="center"/>
      <protection locked="0"/>
    </xf>
    <xf numFmtId="177" fontId="3" fillId="4" borderId="22" xfId="0" applyNumberFormat="1" applyFont="1" applyFill="1" applyBorder="1" applyAlignment="1" applyProtection="1">
      <alignment horizontal="right" vertical="center" shrinkToFit="1"/>
      <protection locked="0"/>
    </xf>
    <xf numFmtId="177" fontId="3" fillId="4" borderId="10" xfId="0" applyNumberFormat="1" applyFont="1" applyFill="1" applyBorder="1" applyAlignment="1" applyProtection="1">
      <alignment horizontal="right" vertical="center" shrinkToFit="1"/>
      <protection locked="0"/>
    </xf>
  </cellXfs>
  <cellStyles count="2">
    <cellStyle name="ハイパーリンク" xfId="1" builtinId="8"/>
    <cellStyle name="標準" xfId="0" builtinId="0"/>
  </cellStyles>
  <dxfs count="2">
    <dxf>
      <font>
        <color theme="1" tint="0.499984740745262"/>
      </font>
      <fill>
        <patternFill>
          <bgColor theme="1" tint="0.499984740745262"/>
        </patternFill>
      </fill>
      <border>
        <vertical/>
        <horizontal/>
      </border>
    </dxf>
    <dxf>
      <font>
        <color theme="1" tint="0.499984740745262"/>
      </font>
      <fill>
        <patternFill>
          <bgColor theme="1" tint="0.499984740745262"/>
        </patternFill>
      </fill>
      <border>
        <vertical/>
        <horizontal/>
      </border>
    </dxf>
  </dxfs>
  <tableStyles count="0" defaultTableStyle="TableStyleMedium2" defaultPivotStyle="PivotStyleMedium9"/>
  <colors>
    <mruColors>
      <color rgb="FFA0A0A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20</xdr:col>
      <xdr:colOff>228599</xdr:colOff>
      <xdr:row>1</xdr:row>
      <xdr:rowOff>47625</xdr:rowOff>
    </xdr:from>
    <xdr:to>
      <xdr:col>30</xdr:col>
      <xdr:colOff>0</xdr:colOff>
      <xdr:row>7</xdr:row>
      <xdr:rowOff>38100</xdr:rowOff>
    </xdr:to>
    <xdr:sp macro="" textlink="">
      <xdr:nvSpPr>
        <xdr:cNvPr id="2" name="角丸四角形 1">
          <a:extLst>
            <a:ext uri="{FF2B5EF4-FFF2-40B4-BE49-F238E27FC236}">
              <a16:creationId xmlns:a16="http://schemas.microsoft.com/office/drawing/2014/main" xmlns="" id="{56F5C64F-7CAC-4163-8D7A-E6F01CE94BA3}"/>
            </a:ext>
          </a:extLst>
        </xdr:cNvPr>
        <xdr:cNvSpPr/>
      </xdr:nvSpPr>
      <xdr:spPr>
        <a:xfrm>
          <a:off x="10058399" y="104775"/>
          <a:ext cx="5943601" cy="1133475"/>
        </a:xfrm>
        <a:prstGeom prst="roundRect">
          <a:avLst>
            <a:gd name="adj" fmla="val 15032"/>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ysClr val="windowText" lastClr="000000"/>
              </a:solidFill>
            </a:rPr>
            <a:t>※</a:t>
          </a:r>
          <a:r>
            <a:rPr kumimoji="1" lang="ja-JP" altLang="en-US" sz="1400">
              <a:solidFill>
                <a:sysClr val="windowText" lastClr="000000"/>
              </a:solidFill>
            </a:rPr>
            <a:t>見積書は</a:t>
          </a:r>
          <a:r>
            <a:rPr kumimoji="1" lang="ja-JP" altLang="en-US" sz="1400" b="1">
              <a:solidFill>
                <a:srgbClr val="FF0000"/>
              </a:solidFill>
            </a:rPr>
            <a:t>任意のフォーマットによる申請も可</a:t>
          </a:r>
          <a:r>
            <a:rPr kumimoji="1" lang="ja-JP" altLang="en-US" sz="1400">
              <a:solidFill>
                <a:sysClr val="windowText" lastClr="000000"/>
              </a:solidFill>
            </a:rPr>
            <a:t>です。</a:t>
          </a:r>
        </a:p>
        <a:p>
          <a:pPr algn="l"/>
          <a:r>
            <a:rPr kumimoji="1" lang="ja-JP" altLang="en-US" sz="1400">
              <a:solidFill>
                <a:sysClr val="windowText" lastClr="000000"/>
              </a:solidFill>
            </a:rPr>
            <a:t>　  必ずこのフォーマットによる申請・提出を強制するものではありません。</a:t>
          </a:r>
          <a:endParaRPr kumimoji="1" lang="en-US" altLang="ja-JP" sz="14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47625</xdr:colOff>
      <xdr:row>80</xdr:row>
      <xdr:rowOff>161925</xdr:rowOff>
    </xdr:to>
    <xdr:pic>
      <xdr:nvPicPr>
        <xdr:cNvPr id="23" name="図 22">
          <a:extLst>
            <a:ext uri="{FF2B5EF4-FFF2-40B4-BE49-F238E27FC236}">
              <a16:creationId xmlns:a16="http://schemas.microsoft.com/office/drawing/2014/main" xmlns=""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648825" cy="13877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272143</xdr:colOff>
      <xdr:row>0</xdr:row>
      <xdr:rowOff>122464</xdr:rowOff>
    </xdr:from>
    <xdr:to>
      <xdr:col>29</xdr:col>
      <xdr:colOff>217714</xdr:colOff>
      <xdr:row>3</xdr:row>
      <xdr:rowOff>122464</xdr:rowOff>
    </xdr:to>
    <xdr:sp macro="" textlink="">
      <xdr:nvSpPr>
        <xdr:cNvPr id="2" name="角丸四角形 1">
          <a:extLst>
            <a:ext uri="{FF2B5EF4-FFF2-40B4-BE49-F238E27FC236}">
              <a16:creationId xmlns:a16="http://schemas.microsoft.com/office/drawing/2014/main" xmlns="" id="{00000000-0008-0000-0100-000002000000}"/>
            </a:ext>
          </a:extLst>
        </xdr:cNvPr>
        <xdr:cNvSpPr/>
      </xdr:nvSpPr>
      <xdr:spPr>
        <a:xfrm>
          <a:off x="9797143" y="122464"/>
          <a:ext cx="10150928" cy="530679"/>
        </a:xfrm>
        <a:prstGeom prst="round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ysClr val="windowText" lastClr="000000"/>
              </a:solidFill>
            </a:rPr>
            <a:t>※</a:t>
          </a:r>
          <a:r>
            <a:rPr kumimoji="1" lang="ja-JP" altLang="en-US" sz="1400">
              <a:solidFill>
                <a:sysClr val="windowText" lastClr="000000"/>
              </a:solidFill>
            </a:rPr>
            <a:t>見積書は</a:t>
          </a:r>
          <a:r>
            <a:rPr kumimoji="1" lang="ja-JP" altLang="en-US" sz="1400" b="1">
              <a:solidFill>
                <a:srgbClr val="FF0000"/>
              </a:solidFill>
            </a:rPr>
            <a:t>任意のフォーマットによる申請も可</a:t>
          </a:r>
          <a:r>
            <a:rPr kumimoji="1" lang="ja-JP" altLang="en-US" sz="1400">
              <a:solidFill>
                <a:sysClr val="windowText" lastClr="000000"/>
              </a:solidFill>
            </a:rPr>
            <a:t>です。必ずこのフォーマットによる申請・提出を強制するものではありません。</a:t>
          </a:r>
        </a:p>
      </xdr:txBody>
    </xdr:sp>
    <xdr:clientData/>
  </xdr:twoCellAnchor>
  <xdr:twoCellAnchor>
    <xdr:from>
      <xdr:col>14</xdr:col>
      <xdr:colOff>272143</xdr:colOff>
      <xdr:row>4</xdr:row>
      <xdr:rowOff>27216</xdr:rowOff>
    </xdr:from>
    <xdr:to>
      <xdr:col>29</xdr:col>
      <xdr:colOff>217714</xdr:colOff>
      <xdr:row>12</xdr:row>
      <xdr:rowOff>13607</xdr:rowOff>
    </xdr:to>
    <xdr:sp macro="" textlink="">
      <xdr:nvSpPr>
        <xdr:cNvPr id="5" name="角丸四角形 4">
          <a:extLst>
            <a:ext uri="{FF2B5EF4-FFF2-40B4-BE49-F238E27FC236}">
              <a16:creationId xmlns:a16="http://schemas.microsoft.com/office/drawing/2014/main" xmlns="" id="{00000000-0008-0000-0100-000005000000}"/>
            </a:ext>
          </a:extLst>
        </xdr:cNvPr>
        <xdr:cNvSpPr/>
      </xdr:nvSpPr>
      <xdr:spPr>
        <a:xfrm>
          <a:off x="9797143" y="734787"/>
          <a:ext cx="10150928" cy="1401534"/>
        </a:xfrm>
        <a:prstGeom prst="roundRect">
          <a:avLst>
            <a:gd name="adj" fmla="val 10985"/>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0">
              <a:solidFill>
                <a:sysClr val="windowText" lastClr="000000"/>
              </a:solidFill>
              <a:latin typeface="+mn-lt"/>
              <a:ea typeface="+mn-ea"/>
              <a:cs typeface="+mn-cs"/>
            </a:rPr>
            <a:t>■文字色</a:t>
          </a:r>
        </a:p>
        <a:p>
          <a:pPr algn="l"/>
          <a:r>
            <a:rPr kumimoji="1" lang="ja-JP" altLang="en-US" sz="1400">
              <a:solidFill>
                <a:srgbClr val="FF0000"/>
              </a:solidFill>
            </a:rPr>
            <a:t>赤文字→入力を行う箇所</a:t>
          </a:r>
        </a:p>
        <a:p>
          <a:pPr algn="l"/>
          <a:r>
            <a:rPr kumimoji="1" lang="ja-JP" altLang="en-US" sz="1400">
              <a:solidFill>
                <a:srgbClr val="0070C0"/>
              </a:solidFill>
            </a:rPr>
            <a:t>青文字→自動計算、自動反映される箇所</a:t>
          </a:r>
        </a:p>
        <a:p>
          <a:pPr algn="l"/>
          <a:r>
            <a:rPr kumimoji="1" lang="ja-JP" altLang="en-US" sz="1400">
              <a:solidFill>
                <a:srgbClr val="00B050"/>
              </a:solidFill>
            </a:rPr>
            <a:t>緑文字→プルダウンによる選択箇所</a:t>
          </a:r>
        </a:p>
      </xdr:txBody>
    </xdr:sp>
    <xdr:clientData/>
  </xdr:twoCellAnchor>
  <xdr:twoCellAnchor>
    <xdr:from>
      <xdr:col>1</xdr:col>
      <xdr:colOff>0</xdr:colOff>
      <xdr:row>1</xdr:row>
      <xdr:rowOff>29935</xdr:rowOff>
    </xdr:from>
    <xdr:to>
      <xdr:col>1</xdr:col>
      <xdr:colOff>367393</xdr:colOff>
      <xdr:row>3</xdr:row>
      <xdr:rowOff>97971</xdr:rowOff>
    </xdr:to>
    <xdr:sp macro="" textlink="">
      <xdr:nvSpPr>
        <xdr:cNvPr id="6" name="正方形/長方形 5">
          <a:extLst>
            <a:ext uri="{FF2B5EF4-FFF2-40B4-BE49-F238E27FC236}">
              <a16:creationId xmlns:a16="http://schemas.microsoft.com/office/drawing/2014/main" xmlns="" id="{00000000-0008-0000-0100-000006000000}"/>
            </a:ext>
          </a:extLst>
        </xdr:cNvPr>
        <xdr:cNvSpPr/>
      </xdr:nvSpPr>
      <xdr:spPr>
        <a:xfrm>
          <a:off x="685800" y="201385"/>
          <a:ext cx="367393" cy="4109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①</a:t>
          </a:r>
        </a:p>
      </xdr:txBody>
    </xdr:sp>
    <xdr:clientData/>
  </xdr:twoCellAnchor>
  <xdr:twoCellAnchor>
    <xdr:from>
      <xdr:col>5</xdr:col>
      <xdr:colOff>85725</xdr:colOff>
      <xdr:row>3</xdr:row>
      <xdr:rowOff>138791</xdr:rowOff>
    </xdr:from>
    <xdr:to>
      <xdr:col>5</xdr:col>
      <xdr:colOff>453118</xdr:colOff>
      <xdr:row>6</xdr:row>
      <xdr:rowOff>39460</xdr:rowOff>
    </xdr:to>
    <xdr:sp macro="" textlink="">
      <xdr:nvSpPr>
        <xdr:cNvPr id="8" name="正方形/長方形 7">
          <a:extLst>
            <a:ext uri="{FF2B5EF4-FFF2-40B4-BE49-F238E27FC236}">
              <a16:creationId xmlns:a16="http://schemas.microsoft.com/office/drawing/2014/main" xmlns="" id="{00000000-0008-0000-0100-000008000000}"/>
            </a:ext>
          </a:extLst>
        </xdr:cNvPr>
        <xdr:cNvSpPr/>
      </xdr:nvSpPr>
      <xdr:spPr>
        <a:xfrm>
          <a:off x="3514725" y="653141"/>
          <a:ext cx="367393" cy="4150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②</a:t>
          </a:r>
        </a:p>
      </xdr:txBody>
    </xdr:sp>
    <xdr:clientData/>
  </xdr:twoCellAnchor>
  <xdr:twoCellAnchor>
    <xdr:from>
      <xdr:col>5</xdr:col>
      <xdr:colOff>95250</xdr:colOff>
      <xdr:row>5</xdr:row>
      <xdr:rowOff>20409</xdr:rowOff>
    </xdr:from>
    <xdr:to>
      <xdr:col>5</xdr:col>
      <xdr:colOff>462643</xdr:colOff>
      <xdr:row>7</xdr:row>
      <xdr:rowOff>97970</xdr:rowOff>
    </xdr:to>
    <xdr:sp macro="" textlink="">
      <xdr:nvSpPr>
        <xdr:cNvPr id="9" name="正方形/長方形 8">
          <a:extLst>
            <a:ext uri="{FF2B5EF4-FFF2-40B4-BE49-F238E27FC236}">
              <a16:creationId xmlns:a16="http://schemas.microsoft.com/office/drawing/2014/main" xmlns="" id="{00000000-0008-0000-0100-000009000000}"/>
            </a:ext>
          </a:extLst>
        </xdr:cNvPr>
        <xdr:cNvSpPr/>
      </xdr:nvSpPr>
      <xdr:spPr>
        <a:xfrm>
          <a:off x="3524250" y="877659"/>
          <a:ext cx="367393" cy="4204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③</a:t>
          </a:r>
        </a:p>
      </xdr:txBody>
    </xdr:sp>
    <xdr:clientData/>
  </xdr:twoCellAnchor>
  <xdr:twoCellAnchor>
    <xdr:from>
      <xdr:col>5</xdr:col>
      <xdr:colOff>95250</xdr:colOff>
      <xdr:row>6</xdr:row>
      <xdr:rowOff>84363</xdr:rowOff>
    </xdr:from>
    <xdr:to>
      <xdr:col>5</xdr:col>
      <xdr:colOff>462643</xdr:colOff>
      <xdr:row>8</xdr:row>
      <xdr:rowOff>156481</xdr:rowOff>
    </xdr:to>
    <xdr:sp macro="" textlink="">
      <xdr:nvSpPr>
        <xdr:cNvPr id="10" name="正方形/長方形 9">
          <a:extLst>
            <a:ext uri="{FF2B5EF4-FFF2-40B4-BE49-F238E27FC236}">
              <a16:creationId xmlns:a16="http://schemas.microsoft.com/office/drawing/2014/main" xmlns="" id="{00000000-0008-0000-0100-00000A000000}"/>
            </a:ext>
          </a:extLst>
        </xdr:cNvPr>
        <xdr:cNvSpPr/>
      </xdr:nvSpPr>
      <xdr:spPr>
        <a:xfrm>
          <a:off x="3524250" y="1113063"/>
          <a:ext cx="367393" cy="4150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④</a:t>
          </a:r>
        </a:p>
      </xdr:txBody>
    </xdr:sp>
    <xdr:clientData/>
  </xdr:twoCellAnchor>
  <xdr:twoCellAnchor>
    <xdr:from>
      <xdr:col>14</xdr:col>
      <xdr:colOff>272143</xdr:colOff>
      <xdr:row>12</xdr:row>
      <xdr:rowOff>85723</xdr:rowOff>
    </xdr:from>
    <xdr:to>
      <xdr:col>29</xdr:col>
      <xdr:colOff>217714</xdr:colOff>
      <xdr:row>75</xdr:row>
      <xdr:rowOff>58509</xdr:rowOff>
    </xdr:to>
    <xdr:sp macro="" textlink="">
      <xdr:nvSpPr>
        <xdr:cNvPr id="11" name="角丸四角形 10">
          <a:extLst>
            <a:ext uri="{FF2B5EF4-FFF2-40B4-BE49-F238E27FC236}">
              <a16:creationId xmlns:a16="http://schemas.microsoft.com/office/drawing/2014/main" xmlns="" id="{00000000-0008-0000-0100-00000B000000}"/>
            </a:ext>
          </a:extLst>
        </xdr:cNvPr>
        <xdr:cNvSpPr/>
      </xdr:nvSpPr>
      <xdr:spPr>
        <a:xfrm>
          <a:off x="9797143" y="2208437"/>
          <a:ext cx="10150928" cy="11117036"/>
        </a:xfrm>
        <a:prstGeom prst="roundRect">
          <a:avLst>
            <a:gd name="adj" fmla="val 1184"/>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0">
              <a:solidFill>
                <a:sysClr val="windowText" lastClr="000000"/>
              </a:solidFill>
            </a:rPr>
            <a:t>■記入要領（</a:t>
          </a:r>
          <a:r>
            <a:rPr kumimoji="1" lang="en-US" altLang="ja-JP" sz="1600" b="0">
              <a:solidFill>
                <a:sysClr val="windowText" lastClr="000000"/>
              </a:solidFill>
            </a:rPr>
            <a:t>Microsoft</a:t>
          </a:r>
          <a:r>
            <a:rPr kumimoji="1" lang="en-US" altLang="ja-JP" sz="1600" b="0" baseline="0">
              <a:solidFill>
                <a:sysClr val="windowText" lastClr="000000"/>
              </a:solidFill>
            </a:rPr>
            <a:t> Excel</a:t>
          </a:r>
          <a:r>
            <a:rPr kumimoji="1" lang="ja-JP" altLang="en-US" sz="1600" b="0">
              <a:solidFill>
                <a:sysClr val="windowText" lastClr="000000"/>
              </a:solidFill>
            </a:rPr>
            <a:t>上で入力作成する場合）</a:t>
          </a:r>
          <a:endParaRPr kumimoji="1" lang="en-US" altLang="ja-JP" sz="1600" b="0">
            <a:solidFill>
              <a:sysClr val="windowText" lastClr="000000"/>
            </a:solidFill>
          </a:endParaRPr>
        </a:p>
        <a:p>
          <a:pPr algn="l"/>
          <a:endParaRPr kumimoji="1" lang="en-US" altLang="ja-JP" sz="1600" b="0">
            <a:solidFill>
              <a:sysClr val="windowText" lastClr="000000"/>
            </a:solidFill>
          </a:endParaRPr>
        </a:p>
        <a:p>
          <a:pPr algn="l"/>
          <a:r>
            <a:rPr kumimoji="1" lang="ja-JP" altLang="en-US" sz="1600" b="0">
              <a:solidFill>
                <a:sysClr val="windowText" lastClr="000000"/>
              </a:solidFill>
            </a:rPr>
            <a:t>①</a:t>
          </a:r>
          <a:r>
            <a:rPr kumimoji="1" lang="en-US" altLang="ja-JP" sz="1600" b="0">
              <a:solidFill>
                <a:sysClr val="windowText" lastClr="000000"/>
              </a:solidFill>
            </a:rPr>
            <a:t>【</a:t>
          </a:r>
          <a:r>
            <a:rPr kumimoji="1" lang="ja-JP" altLang="en-US" sz="1600" b="0">
              <a:solidFill>
                <a:sysClr val="windowText" lastClr="000000"/>
              </a:solidFill>
            </a:rPr>
            <a:t>申請者名</a:t>
          </a:r>
          <a:r>
            <a:rPr kumimoji="1" lang="en-US" altLang="ja-JP" sz="1600" b="0">
              <a:solidFill>
                <a:sysClr val="windowText" lastClr="000000"/>
              </a:solidFill>
            </a:rPr>
            <a:t>】</a:t>
          </a:r>
          <a:r>
            <a:rPr kumimoji="1" lang="ja-JP" altLang="en-US" sz="1600" b="0">
              <a:solidFill>
                <a:sysClr val="windowText" lastClr="000000"/>
              </a:solidFill>
            </a:rPr>
            <a:t>→申請者（共同申請の場合、購入する申請者名）の法人名を入力</a:t>
          </a:r>
          <a:endParaRPr kumimoji="1" lang="en-US" altLang="ja-JP" sz="1600" b="0">
            <a:solidFill>
              <a:sysClr val="windowText" lastClr="000000"/>
            </a:solidFill>
          </a:endParaRPr>
        </a:p>
        <a:p>
          <a:pPr algn="l"/>
          <a:endParaRPr kumimoji="1" lang="ja-JP" altLang="en-US" sz="1600" b="0">
            <a:solidFill>
              <a:sysClr val="windowText" lastClr="000000"/>
            </a:solidFill>
          </a:endParaRPr>
        </a:p>
        <a:p>
          <a:pPr algn="l"/>
          <a:r>
            <a:rPr kumimoji="1" lang="ja-JP" altLang="en-US" sz="1600" b="0">
              <a:solidFill>
                <a:sysClr val="windowText" lastClr="000000"/>
              </a:solidFill>
            </a:rPr>
            <a:t>②</a:t>
          </a:r>
          <a:r>
            <a:rPr kumimoji="1" lang="en-US" altLang="ja-JP" sz="1600" b="0">
              <a:solidFill>
                <a:sysClr val="windowText" lastClr="000000"/>
              </a:solidFill>
            </a:rPr>
            <a:t>【</a:t>
          </a:r>
          <a:r>
            <a:rPr kumimoji="1" lang="ja-JP" altLang="en-US" sz="1600" b="0">
              <a:solidFill>
                <a:sysClr val="windowText" lastClr="000000"/>
              </a:solidFill>
            </a:rPr>
            <a:t>補助対象区分</a:t>
          </a:r>
          <a:r>
            <a:rPr kumimoji="1" lang="en-US" altLang="ja-JP" sz="1600" b="0">
              <a:solidFill>
                <a:sysClr val="windowText" lastClr="000000"/>
              </a:solidFill>
            </a:rPr>
            <a:t>】</a:t>
          </a:r>
          <a:r>
            <a:rPr kumimoji="1" lang="ja-JP" altLang="en-US" sz="1600" b="0">
              <a:solidFill>
                <a:sysClr val="windowText" lastClr="000000"/>
              </a:solidFill>
            </a:rPr>
            <a:t>→補助対象、補助対象外のいずれかを選択</a:t>
          </a:r>
          <a:endParaRPr kumimoji="1" lang="en-US" altLang="ja-JP" sz="1600" b="0">
            <a:solidFill>
              <a:sysClr val="windowText" lastClr="000000"/>
            </a:solidFill>
          </a:endParaRPr>
        </a:p>
        <a:p>
          <a:pPr algn="l"/>
          <a:endParaRPr kumimoji="1" lang="ja-JP" altLang="en-US" sz="1600" b="0">
            <a:solidFill>
              <a:sysClr val="windowText" lastClr="000000"/>
            </a:solidFill>
          </a:endParaRPr>
        </a:p>
        <a:p>
          <a:pPr algn="l"/>
          <a:r>
            <a:rPr kumimoji="1" lang="ja-JP" altLang="en-US" sz="1600" b="0">
              <a:solidFill>
                <a:sysClr val="windowText" lastClr="000000"/>
              </a:solidFill>
            </a:rPr>
            <a:t>③</a:t>
          </a:r>
          <a:r>
            <a:rPr kumimoji="1" lang="en-US" altLang="ja-JP" sz="1600" b="0">
              <a:solidFill>
                <a:sysClr val="windowText" lastClr="000000"/>
              </a:solidFill>
            </a:rPr>
            <a:t>【</a:t>
          </a:r>
          <a:r>
            <a:rPr kumimoji="1" lang="ja-JP" altLang="en-US" sz="1600" b="0">
              <a:solidFill>
                <a:sysClr val="windowText" lastClr="000000"/>
              </a:solidFill>
            </a:rPr>
            <a:t>システムの大分類</a:t>
          </a:r>
          <a:r>
            <a:rPr kumimoji="1" lang="en-US" altLang="ja-JP" sz="1600" b="0">
              <a:solidFill>
                <a:sysClr val="windowText" lastClr="000000"/>
              </a:solidFill>
            </a:rPr>
            <a:t>】</a:t>
          </a:r>
          <a:r>
            <a:rPr kumimoji="1" lang="ja-JP" altLang="en-US" sz="1600" b="0">
              <a:solidFill>
                <a:sysClr val="windowText" lastClr="000000"/>
              </a:solidFill>
            </a:rPr>
            <a:t>→車両動態管理システム、予約受付システム等、配車計画システム、</a:t>
          </a:r>
          <a:endParaRPr kumimoji="1" lang="en-US" altLang="ja-JP" sz="1600" b="0">
            <a:solidFill>
              <a:sysClr val="windowText" lastClr="000000"/>
            </a:solidFill>
          </a:endParaRPr>
        </a:p>
        <a:p>
          <a:pPr algn="l"/>
          <a:r>
            <a:rPr kumimoji="1" lang="ja-JP" altLang="en-US" sz="1600" b="0">
              <a:solidFill>
                <a:sysClr val="windowText" lastClr="000000"/>
              </a:solidFill>
            </a:rPr>
            <a:t>　　　　　　　　　　　　　　　　</a:t>
          </a:r>
          <a:r>
            <a:rPr kumimoji="1" lang="en-US" altLang="ja-JP" sz="1600" b="0">
              <a:solidFill>
                <a:sysClr val="windowText" lastClr="000000"/>
              </a:solidFill>
            </a:rPr>
            <a:t>AI</a:t>
          </a:r>
          <a:r>
            <a:rPr kumimoji="1" lang="ja-JP" altLang="en-US" sz="1600" b="0">
              <a:solidFill>
                <a:sysClr val="windowText" lastClr="000000"/>
              </a:solidFill>
            </a:rPr>
            <a:t>・</a:t>
          </a:r>
          <a:r>
            <a:rPr kumimoji="1" lang="en-US" altLang="ja-JP" sz="1600" b="0">
              <a:solidFill>
                <a:sysClr val="windowText" lastClr="000000"/>
              </a:solidFill>
            </a:rPr>
            <a:t>IoT</a:t>
          </a:r>
          <a:r>
            <a:rPr kumimoji="1" lang="ja-JP" altLang="en-US" sz="1600" b="0">
              <a:solidFill>
                <a:sysClr val="windowText" lastClr="000000"/>
              </a:solidFill>
            </a:rPr>
            <a:t>によるシステム連係ツールのいずれかを選択</a:t>
          </a:r>
          <a:endParaRPr kumimoji="1" lang="en-US" altLang="ja-JP" sz="1600" b="0">
            <a:solidFill>
              <a:sysClr val="windowText" lastClr="000000"/>
            </a:solidFill>
          </a:endParaRPr>
        </a:p>
        <a:p>
          <a:pPr algn="l"/>
          <a:endParaRPr kumimoji="1" lang="ja-JP" altLang="en-US" sz="1600" b="0">
            <a:solidFill>
              <a:sysClr val="windowText" lastClr="000000"/>
            </a:solidFill>
          </a:endParaRPr>
        </a:p>
        <a:p>
          <a:pPr algn="l"/>
          <a:r>
            <a:rPr kumimoji="1" lang="ja-JP" altLang="en-US" sz="1600" b="0">
              <a:solidFill>
                <a:sysClr val="windowText" lastClr="000000"/>
              </a:solidFill>
            </a:rPr>
            <a:t>④</a:t>
          </a:r>
          <a:r>
            <a:rPr kumimoji="1" lang="en-US" altLang="ja-JP" sz="1600" b="0">
              <a:solidFill>
                <a:sysClr val="windowText" lastClr="000000"/>
              </a:solidFill>
            </a:rPr>
            <a:t>【</a:t>
          </a:r>
          <a:r>
            <a:rPr kumimoji="1" lang="ja-JP" altLang="en-US" sz="1600" b="0">
              <a:solidFill>
                <a:sysClr val="windowText" lastClr="000000"/>
              </a:solidFill>
            </a:rPr>
            <a:t>システム</a:t>
          </a:r>
          <a:r>
            <a:rPr kumimoji="1" lang="ja-JP" altLang="en-US" sz="1600" b="0">
              <a:solidFill>
                <a:sysClr val="windowText" lastClr="000000"/>
              </a:solidFill>
              <a:latin typeface="+mn-lt"/>
              <a:ea typeface="+mn-ea"/>
              <a:cs typeface="+mn-cs"/>
            </a:rPr>
            <a:t>の小分類</a:t>
          </a:r>
          <a:r>
            <a:rPr kumimoji="1" lang="en-US" altLang="ja-JP" sz="1600" b="0">
              <a:solidFill>
                <a:sysClr val="windowText" lastClr="000000"/>
              </a:solidFill>
            </a:rPr>
            <a:t>】</a:t>
          </a:r>
          <a:r>
            <a:rPr kumimoji="1" lang="ja-JP" altLang="en-US" sz="1600" b="0">
              <a:solidFill>
                <a:sysClr val="windowText" lastClr="000000"/>
              </a:solidFill>
            </a:rPr>
            <a:t>→③で選択したシステムに応じて、その詳細を選択</a:t>
          </a:r>
        </a:p>
        <a:p>
          <a:pPr algn="l"/>
          <a:r>
            <a:rPr kumimoji="1" lang="ja-JP" altLang="en-US" sz="1600" b="0">
              <a:solidFill>
                <a:sysClr val="windowText" lastClr="000000"/>
              </a:solidFill>
            </a:rPr>
            <a:t>　　　　　　　　　　　　　　</a:t>
          </a:r>
          <a:r>
            <a:rPr kumimoji="1" lang="ja-JP" altLang="en-US" sz="1600" b="0" baseline="0">
              <a:solidFill>
                <a:sysClr val="windowText" lastClr="000000"/>
              </a:solidFill>
            </a:rPr>
            <a:t> </a:t>
          </a:r>
        </a:p>
        <a:p>
          <a:pPr algn="l"/>
          <a:r>
            <a:rPr kumimoji="1" lang="ja-JP" altLang="en-US" sz="1600" b="0">
              <a:solidFill>
                <a:sysClr val="windowText" lastClr="000000"/>
              </a:solidFill>
            </a:rPr>
            <a:t>⑤</a:t>
          </a:r>
          <a:r>
            <a:rPr kumimoji="1" lang="en-US" altLang="ja-JP" sz="1600" b="0">
              <a:solidFill>
                <a:sysClr val="windowText" lastClr="000000"/>
              </a:solidFill>
            </a:rPr>
            <a:t>【</a:t>
          </a:r>
          <a:r>
            <a:rPr kumimoji="1" lang="ja-JP" altLang="en-US" sz="1600" b="0">
              <a:solidFill>
                <a:sysClr val="windowText" lastClr="000000"/>
              </a:solidFill>
            </a:rPr>
            <a:t>販売会社</a:t>
          </a:r>
          <a:r>
            <a:rPr kumimoji="1" lang="en-US" altLang="ja-JP" sz="1600" b="0">
              <a:solidFill>
                <a:sysClr val="windowText" lastClr="000000"/>
              </a:solidFill>
            </a:rPr>
            <a:t>】</a:t>
          </a:r>
          <a:r>
            <a:rPr kumimoji="1" lang="ja-JP" altLang="en-US" sz="1600" b="0">
              <a:solidFill>
                <a:sysClr val="windowText" lastClr="000000"/>
              </a:solidFill>
            </a:rPr>
            <a:t>→見積書を作成する販売会社の各情報を入力</a:t>
          </a:r>
        </a:p>
        <a:p>
          <a:pPr algn="l"/>
          <a:endParaRPr kumimoji="1" lang="ja-JP" altLang="en-US" sz="1600" b="0">
            <a:solidFill>
              <a:sysClr val="windowText" lastClr="000000"/>
            </a:solidFill>
          </a:endParaRPr>
        </a:p>
        <a:p>
          <a:pPr algn="l"/>
          <a:r>
            <a:rPr kumimoji="1" lang="ja-JP" altLang="en-US" sz="1600" b="0">
              <a:solidFill>
                <a:sysClr val="windowText" lastClr="000000"/>
              </a:solidFill>
            </a:rPr>
            <a:t>⑥</a:t>
          </a:r>
          <a:r>
            <a:rPr kumimoji="1" lang="en-US" altLang="ja-JP" sz="1600" b="0">
              <a:solidFill>
                <a:sysClr val="windowText" lastClr="000000"/>
              </a:solidFill>
            </a:rPr>
            <a:t>【</a:t>
          </a:r>
          <a:r>
            <a:rPr kumimoji="1" lang="ja-JP" altLang="en-US" sz="1600" b="0">
              <a:solidFill>
                <a:sysClr val="windowText" lastClr="000000"/>
              </a:solidFill>
            </a:rPr>
            <a:t>合計金額</a:t>
          </a:r>
          <a:r>
            <a:rPr kumimoji="1" lang="en-US" altLang="ja-JP" sz="1600" b="0">
              <a:solidFill>
                <a:sysClr val="windowText" lastClr="000000"/>
              </a:solidFill>
            </a:rPr>
            <a:t>】</a:t>
          </a:r>
          <a:r>
            <a:rPr kumimoji="1" lang="ja-JP" altLang="en-US" sz="1600" b="0">
              <a:solidFill>
                <a:sysClr val="windowText" lastClr="000000"/>
              </a:solidFill>
            </a:rPr>
            <a:t>、</a:t>
          </a:r>
          <a:r>
            <a:rPr kumimoji="1" lang="en-US" altLang="ja-JP" sz="1600" b="0">
              <a:solidFill>
                <a:sysClr val="windowText" lastClr="000000"/>
              </a:solidFill>
            </a:rPr>
            <a:t>【</a:t>
          </a:r>
          <a:r>
            <a:rPr kumimoji="1" lang="ja-JP" altLang="en-US" sz="1600" b="0">
              <a:solidFill>
                <a:sysClr val="windowText" lastClr="000000"/>
              </a:solidFill>
            </a:rPr>
            <a:t>消費税</a:t>
          </a:r>
          <a:r>
            <a:rPr kumimoji="1" lang="en-US" altLang="ja-JP" sz="1600" b="0">
              <a:solidFill>
                <a:sysClr val="windowText" lastClr="000000"/>
              </a:solidFill>
            </a:rPr>
            <a:t>】</a:t>
          </a:r>
          <a:r>
            <a:rPr kumimoji="1" lang="ja-JP" altLang="en-US" sz="1600" b="0">
              <a:solidFill>
                <a:sysClr val="windowText" lastClr="000000"/>
              </a:solidFill>
            </a:rPr>
            <a:t>→自動計算による反映</a:t>
          </a:r>
        </a:p>
        <a:p>
          <a:pPr algn="l"/>
          <a:endParaRPr kumimoji="1" lang="ja-JP" altLang="en-US" sz="1600" b="0">
            <a:solidFill>
              <a:sysClr val="windowText" lastClr="000000"/>
            </a:solidFill>
          </a:endParaRPr>
        </a:p>
        <a:p>
          <a:pPr algn="l"/>
          <a:r>
            <a:rPr kumimoji="1" lang="ja-JP" altLang="en-US" sz="1600" b="0">
              <a:solidFill>
                <a:sysClr val="windowText" lastClr="000000"/>
              </a:solidFill>
            </a:rPr>
            <a:t>⑦</a:t>
          </a:r>
          <a:r>
            <a:rPr kumimoji="1" lang="en-US" altLang="ja-JP" sz="1600" b="0">
              <a:solidFill>
                <a:sysClr val="windowText" lastClr="000000"/>
              </a:solidFill>
            </a:rPr>
            <a:t>【</a:t>
          </a:r>
          <a:r>
            <a:rPr kumimoji="1" lang="ja-JP" altLang="en-US" sz="1600" b="0">
              <a:solidFill>
                <a:sysClr val="windowText" lastClr="000000"/>
              </a:solidFill>
            </a:rPr>
            <a:t>支払条件</a:t>
          </a:r>
          <a:r>
            <a:rPr kumimoji="1" lang="en-US" altLang="ja-JP" sz="1600" b="0">
              <a:solidFill>
                <a:sysClr val="windowText" lastClr="000000"/>
              </a:solidFill>
            </a:rPr>
            <a:t>】</a:t>
          </a:r>
          <a:r>
            <a:rPr kumimoji="1" lang="ja-JP" altLang="en-US" sz="1600" b="0">
              <a:solidFill>
                <a:sysClr val="windowText" lastClr="000000"/>
              </a:solidFill>
            </a:rPr>
            <a:t>他→必要に応じて記入</a:t>
          </a:r>
        </a:p>
        <a:p>
          <a:pPr algn="l"/>
          <a:endParaRPr kumimoji="1" lang="ja-JP" altLang="en-US" sz="1600" b="0">
            <a:solidFill>
              <a:sysClr val="windowText" lastClr="000000"/>
            </a:solidFill>
          </a:endParaRPr>
        </a:p>
        <a:p>
          <a:pPr algn="l"/>
          <a:r>
            <a:rPr kumimoji="1" lang="ja-JP" altLang="en-US" sz="1600" b="0">
              <a:solidFill>
                <a:sysClr val="windowText" lastClr="000000"/>
              </a:solidFill>
            </a:rPr>
            <a:t>⑧</a:t>
          </a:r>
          <a:r>
            <a:rPr kumimoji="1" lang="en-US" altLang="ja-JP" sz="1600" b="0">
              <a:solidFill>
                <a:sysClr val="windowText" lastClr="000000"/>
              </a:solidFill>
            </a:rPr>
            <a:t>【</a:t>
          </a:r>
          <a:r>
            <a:rPr kumimoji="1" lang="ja-JP" altLang="en-US" sz="1600" b="0">
              <a:solidFill>
                <a:sysClr val="windowText" lastClr="000000"/>
              </a:solidFill>
            </a:rPr>
            <a:t>項目</a:t>
          </a:r>
          <a:r>
            <a:rPr kumimoji="1" lang="en-US" altLang="ja-JP" sz="1600" b="0">
              <a:solidFill>
                <a:sysClr val="windowText" lastClr="000000"/>
              </a:solidFill>
            </a:rPr>
            <a:t>】</a:t>
          </a:r>
          <a:r>
            <a:rPr kumimoji="1" lang="ja-JP" altLang="en-US" sz="1600" b="0">
              <a:solidFill>
                <a:sysClr val="windowText" lastClr="000000"/>
              </a:solidFill>
            </a:rPr>
            <a:t>→設計開発費（車両動態管理システムでは選択不可）、設備費、諸経費を選択</a:t>
          </a:r>
        </a:p>
        <a:p>
          <a:pPr algn="l"/>
          <a:endParaRPr kumimoji="1" lang="ja-JP" altLang="en-US" sz="1600" b="0">
            <a:solidFill>
              <a:sysClr val="windowText" lastClr="000000"/>
            </a:solidFill>
          </a:endParaRPr>
        </a:p>
        <a:p>
          <a:pPr algn="l"/>
          <a:r>
            <a:rPr kumimoji="1" lang="ja-JP" altLang="en-US" sz="1600" b="0">
              <a:solidFill>
                <a:sysClr val="windowText" lastClr="000000"/>
              </a:solidFill>
            </a:rPr>
            <a:t>⑨</a:t>
          </a:r>
          <a:r>
            <a:rPr kumimoji="1" lang="en-US" altLang="ja-JP" sz="1600" b="0">
              <a:solidFill>
                <a:sysClr val="windowText" lastClr="000000"/>
              </a:solidFill>
            </a:rPr>
            <a:t>【</a:t>
          </a:r>
          <a:r>
            <a:rPr kumimoji="1" lang="ja-JP" altLang="en-US" sz="1600" b="0">
              <a:solidFill>
                <a:sysClr val="windowText" lastClr="000000"/>
              </a:solidFill>
            </a:rPr>
            <a:t>分類</a:t>
          </a:r>
          <a:r>
            <a:rPr kumimoji="1" lang="en-US" altLang="ja-JP" sz="1600" b="0">
              <a:solidFill>
                <a:sysClr val="windowText" lastClr="000000"/>
              </a:solidFill>
            </a:rPr>
            <a:t>】</a:t>
          </a:r>
          <a:r>
            <a:rPr kumimoji="1" lang="ja-JP" altLang="en-US" sz="1600" b="0">
              <a:solidFill>
                <a:sysClr val="windowText" lastClr="000000"/>
              </a:solidFill>
            </a:rPr>
            <a:t>→③にて車両動態管理システムを選択時にのみ車載器および事務所用機器を選択</a:t>
          </a:r>
        </a:p>
        <a:p>
          <a:pPr algn="l"/>
          <a:r>
            <a:rPr kumimoji="1" lang="ja-JP" altLang="en-US" sz="1600" b="0">
              <a:solidFill>
                <a:sysClr val="windowText" lastClr="000000"/>
              </a:solidFill>
            </a:rPr>
            <a:t>　　　　　　　</a:t>
          </a:r>
          <a:r>
            <a:rPr kumimoji="1" lang="ja-JP" altLang="en-US" sz="1600" b="0" baseline="0">
              <a:solidFill>
                <a:sysClr val="windowText" lastClr="000000"/>
              </a:solidFill>
            </a:rPr>
            <a:t> 他のシステムはシステム設備および事務所用機器を選択</a:t>
          </a:r>
        </a:p>
        <a:p>
          <a:pPr algn="l"/>
          <a:r>
            <a:rPr kumimoji="1" lang="ja-JP" altLang="en-US" sz="1600" b="0" baseline="0">
              <a:solidFill>
                <a:sysClr val="windowText" lastClr="000000"/>
              </a:solidFill>
            </a:rPr>
            <a:t>　　　　　　　 該当しない品目については空欄のまま</a:t>
          </a:r>
          <a:endParaRPr kumimoji="1" lang="ja-JP" altLang="en-US" sz="1600" b="0">
            <a:solidFill>
              <a:sysClr val="windowText" lastClr="000000"/>
            </a:solidFill>
          </a:endParaRPr>
        </a:p>
        <a:p>
          <a:pPr algn="l"/>
          <a:endParaRPr kumimoji="1" lang="ja-JP" altLang="en-US" sz="1600" b="0">
            <a:solidFill>
              <a:sysClr val="windowText" lastClr="000000"/>
            </a:solidFill>
          </a:endParaRPr>
        </a:p>
        <a:p>
          <a:pPr algn="l"/>
          <a:r>
            <a:rPr kumimoji="1" lang="ja-JP" altLang="en-US" sz="1600" b="0">
              <a:solidFill>
                <a:sysClr val="windowText" lastClr="000000"/>
              </a:solidFill>
            </a:rPr>
            <a:t>⑩</a:t>
          </a:r>
          <a:r>
            <a:rPr kumimoji="1" lang="en-US" altLang="ja-JP" sz="1600" b="0">
              <a:solidFill>
                <a:sysClr val="windowText" lastClr="000000"/>
              </a:solidFill>
            </a:rPr>
            <a:t>【</a:t>
          </a:r>
          <a:r>
            <a:rPr kumimoji="1" lang="ja-JP" altLang="en-US" sz="1600" b="0">
              <a:solidFill>
                <a:sysClr val="windowText" lastClr="000000"/>
              </a:solidFill>
            </a:rPr>
            <a:t>品名</a:t>
          </a:r>
          <a:r>
            <a:rPr kumimoji="1" lang="en-US" altLang="ja-JP" sz="1600" b="0">
              <a:solidFill>
                <a:sysClr val="windowText" lastClr="000000"/>
              </a:solidFill>
            </a:rPr>
            <a:t>】</a:t>
          </a:r>
          <a:r>
            <a:rPr kumimoji="1" lang="ja-JP" altLang="en-US" sz="1600" b="0">
              <a:solidFill>
                <a:sysClr val="windowText" lastClr="000000"/>
              </a:solidFill>
            </a:rPr>
            <a:t>他→各種機器、設備、サービス等の品名、型式、数量、単位、単価を入力</a:t>
          </a:r>
        </a:p>
        <a:p>
          <a:pPr algn="l"/>
          <a:endParaRPr kumimoji="1" lang="ja-JP" altLang="en-US" sz="1600" b="0">
            <a:solidFill>
              <a:sysClr val="windowText" lastClr="000000"/>
            </a:solidFill>
          </a:endParaRPr>
        </a:p>
        <a:p>
          <a:pPr algn="l"/>
          <a:r>
            <a:rPr kumimoji="1" lang="ja-JP" altLang="en-US" sz="1600" b="0">
              <a:solidFill>
                <a:sysClr val="windowText" lastClr="000000"/>
              </a:solidFill>
            </a:rPr>
            <a:t>⑪</a:t>
          </a:r>
          <a:r>
            <a:rPr kumimoji="1" lang="en-US" altLang="ja-JP" sz="1600" b="0">
              <a:solidFill>
                <a:sysClr val="windowText" lastClr="000000"/>
              </a:solidFill>
            </a:rPr>
            <a:t>【</a:t>
          </a:r>
          <a:r>
            <a:rPr kumimoji="1" lang="ja-JP" altLang="en-US" sz="1600" b="0">
              <a:solidFill>
                <a:sysClr val="windowText" lastClr="000000"/>
              </a:solidFill>
            </a:rPr>
            <a:t>金額（円）</a:t>
          </a:r>
          <a:r>
            <a:rPr kumimoji="1" lang="en-US" altLang="ja-JP" sz="1600" b="0">
              <a:solidFill>
                <a:sysClr val="windowText" lastClr="000000"/>
              </a:solidFill>
            </a:rPr>
            <a:t>】</a:t>
          </a:r>
          <a:r>
            <a:rPr kumimoji="1" lang="ja-JP" altLang="en-US" sz="1600" b="0">
              <a:solidFill>
                <a:sysClr val="windowText" lastClr="000000"/>
              </a:solidFill>
            </a:rPr>
            <a:t>→数量</a:t>
          </a:r>
          <a:r>
            <a:rPr kumimoji="1" lang="en-US" altLang="ja-JP" sz="1600" b="0">
              <a:solidFill>
                <a:sysClr val="windowText" lastClr="000000"/>
              </a:solidFill>
            </a:rPr>
            <a:t>×</a:t>
          </a:r>
          <a:r>
            <a:rPr kumimoji="1" lang="ja-JP" altLang="en-US" sz="1600" b="0">
              <a:solidFill>
                <a:sysClr val="windowText" lastClr="000000"/>
              </a:solidFill>
            </a:rPr>
            <a:t>単価を自動計算</a:t>
          </a:r>
        </a:p>
        <a:p>
          <a:pPr algn="l"/>
          <a:endParaRPr kumimoji="1" lang="ja-JP" altLang="en-US" sz="1600" b="0">
            <a:solidFill>
              <a:sysClr val="windowText" lastClr="000000"/>
            </a:solidFill>
          </a:endParaRPr>
        </a:p>
        <a:p>
          <a:pPr algn="l"/>
          <a:r>
            <a:rPr kumimoji="1" lang="ja-JP" altLang="en-US" sz="1600" b="0">
              <a:solidFill>
                <a:sysClr val="windowText" lastClr="000000"/>
              </a:solidFill>
            </a:rPr>
            <a:t>⑫</a:t>
          </a:r>
          <a:r>
            <a:rPr kumimoji="1" lang="en-US" altLang="ja-JP" sz="1600" b="0">
              <a:solidFill>
                <a:sysClr val="windowText" lastClr="000000"/>
              </a:solidFill>
            </a:rPr>
            <a:t>【</a:t>
          </a:r>
          <a:r>
            <a:rPr kumimoji="1" lang="ja-JP" altLang="en-US" sz="1600" b="0">
              <a:solidFill>
                <a:sysClr val="windowText" lastClr="000000"/>
              </a:solidFill>
            </a:rPr>
            <a:t>合計欄</a:t>
          </a:r>
          <a:r>
            <a:rPr kumimoji="1" lang="en-US" altLang="ja-JP" sz="1600" b="0">
              <a:solidFill>
                <a:sysClr val="windowText" lastClr="000000"/>
              </a:solidFill>
            </a:rPr>
            <a:t>】</a:t>
          </a:r>
          <a:r>
            <a:rPr kumimoji="1" lang="ja-JP" altLang="en-US" sz="1600" b="0">
              <a:solidFill>
                <a:sysClr val="windowText" lastClr="000000"/>
              </a:solidFill>
            </a:rPr>
            <a:t>→⑧～⑪の情報を基に自動計算</a:t>
          </a:r>
        </a:p>
        <a:p>
          <a:pPr algn="l"/>
          <a:endParaRPr kumimoji="1" lang="ja-JP" altLang="en-US" sz="1600" b="0">
            <a:solidFill>
              <a:sysClr val="windowText" lastClr="000000"/>
            </a:solidFill>
          </a:endParaRPr>
        </a:p>
        <a:p>
          <a:pPr algn="l"/>
          <a:r>
            <a:rPr kumimoji="1" lang="ja-JP" altLang="en-US" sz="1600" b="0">
              <a:solidFill>
                <a:sysClr val="windowText" lastClr="000000"/>
              </a:solidFill>
            </a:rPr>
            <a:t>⑬</a:t>
          </a:r>
          <a:r>
            <a:rPr kumimoji="1" lang="en-US" altLang="ja-JP" sz="1600" b="0">
              <a:solidFill>
                <a:sysClr val="windowText" lastClr="000000"/>
              </a:solidFill>
            </a:rPr>
            <a:t>【</a:t>
          </a:r>
          <a:r>
            <a:rPr kumimoji="1" lang="ja-JP" altLang="en-US" sz="1600" b="0">
              <a:solidFill>
                <a:sysClr val="windowText" lastClr="000000"/>
              </a:solidFill>
            </a:rPr>
            <a:t>備考欄</a:t>
          </a:r>
          <a:r>
            <a:rPr kumimoji="1" lang="en-US" altLang="ja-JP" sz="1600" b="0">
              <a:solidFill>
                <a:sysClr val="windowText" lastClr="000000"/>
              </a:solidFill>
            </a:rPr>
            <a:t>】</a:t>
          </a:r>
          <a:r>
            <a:rPr kumimoji="1" lang="ja-JP" altLang="en-US" sz="1600" b="0">
              <a:solidFill>
                <a:sysClr val="windowText" lastClr="000000"/>
              </a:solidFill>
            </a:rPr>
            <a:t>→必要に応じて記入</a:t>
          </a:r>
        </a:p>
        <a:p>
          <a:pPr algn="l"/>
          <a:endParaRPr kumimoji="1" lang="ja-JP" altLang="en-US" sz="1600" b="0">
            <a:solidFill>
              <a:sysClr val="windowText" lastClr="000000"/>
            </a:solidFill>
          </a:endParaRPr>
        </a:p>
        <a:p>
          <a:pPr algn="l"/>
          <a:r>
            <a:rPr kumimoji="1" lang="ja-JP" altLang="en-US" sz="1600" b="0">
              <a:solidFill>
                <a:sysClr val="windowText" lastClr="000000"/>
              </a:solidFill>
            </a:rPr>
            <a:t>⑭</a:t>
          </a:r>
          <a:r>
            <a:rPr kumimoji="1" lang="en-US" altLang="ja-JP" sz="1600" b="0">
              <a:solidFill>
                <a:sysClr val="windowText" lastClr="000000"/>
              </a:solidFill>
            </a:rPr>
            <a:t>【PCKK</a:t>
          </a:r>
          <a:r>
            <a:rPr kumimoji="1" lang="ja-JP" altLang="en-US" sz="1600" b="0">
              <a:solidFill>
                <a:sysClr val="windowText" lastClr="000000"/>
              </a:solidFill>
            </a:rPr>
            <a:t>使用欄</a:t>
          </a:r>
          <a:r>
            <a:rPr kumimoji="1" lang="en-US" altLang="ja-JP" sz="1600" b="0">
              <a:solidFill>
                <a:sysClr val="windowText" lastClr="000000"/>
              </a:solidFill>
            </a:rPr>
            <a:t>】</a:t>
          </a:r>
          <a:r>
            <a:rPr kumimoji="1" lang="ja-JP" altLang="en-US" sz="1600" b="0">
              <a:solidFill>
                <a:sysClr val="windowText" lastClr="000000"/>
              </a:solidFill>
            </a:rPr>
            <a:t>→事務局にて使用するため記入等を行わないでください</a:t>
          </a:r>
        </a:p>
        <a:p>
          <a:pPr algn="l"/>
          <a:endParaRPr kumimoji="1" lang="ja-JP" altLang="en-US" sz="1600" b="0">
            <a:solidFill>
              <a:sysClr val="windowText" lastClr="000000"/>
            </a:solidFill>
          </a:endParaRPr>
        </a:p>
        <a:p>
          <a:pPr algn="l"/>
          <a:endParaRPr kumimoji="1" lang="ja-JP" altLang="en-US" sz="1600" b="0">
            <a:solidFill>
              <a:sysClr val="windowText" lastClr="000000"/>
            </a:solidFill>
          </a:endParaRPr>
        </a:p>
        <a:p>
          <a:pPr algn="l"/>
          <a:endParaRPr kumimoji="1" lang="ja-JP" altLang="en-US" sz="1400" b="0">
            <a:solidFill>
              <a:sysClr val="windowText" lastClr="000000"/>
            </a:solidFill>
          </a:endParaRPr>
        </a:p>
        <a:p>
          <a:pPr algn="l"/>
          <a:endParaRPr kumimoji="1" lang="ja-JP" altLang="en-US" sz="1400" b="0">
            <a:solidFill>
              <a:sysClr val="windowText" lastClr="000000"/>
            </a:solidFill>
          </a:endParaRPr>
        </a:p>
      </xdr:txBody>
    </xdr:sp>
    <xdr:clientData/>
  </xdr:twoCellAnchor>
  <xdr:twoCellAnchor>
    <xdr:from>
      <xdr:col>1</xdr:col>
      <xdr:colOff>0</xdr:colOff>
      <xdr:row>8</xdr:row>
      <xdr:rowOff>16327</xdr:rowOff>
    </xdr:from>
    <xdr:to>
      <xdr:col>1</xdr:col>
      <xdr:colOff>367393</xdr:colOff>
      <xdr:row>10</xdr:row>
      <xdr:rowOff>84363</xdr:rowOff>
    </xdr:to>
    <xdr:sp macro="" textlink="">
      <xdr:nvSpPr>
        <xdr:cNvPr id="12" name="正方形/長方形 11">
          <a:extLst>
            <a:ext uri="{FF2B5EF4-FFF2-40B4-BE49-F238E27FC236}">
              <a16:creationId xmlns:a16="http://schemas.microsoft.com/office/drawing/2014/main" xmlns="" id="{00000000-0008-0000-0100-00000C000000}"/>
            </a:ext>
          </a:extLst>
        </xdr:cNvPr>
        <xdr:cNvSpPr/>
      </xdr:nvSpPr>
      <xdr:spPr>
        <a:xfrm>
          <a:off x="685800" y="1387927"/>
          <a:ext cx="367393" cy="4109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⑤</a:t>
          </a:r>
        </a:p>
      </xdr:txBody>
    </xdr:sp>
    <xdr:clientData/>
  </xdr:twoCellAnchor>
  <xdr:twoCellAnchor>
    <xdr:from>
      <xdr:col>7</xdr:col>
      <xdr:colOff>273504</xdr:colOff>
      <xdr:row>10</xdr:row>
      <xdr:rowOff>40820</xdr:rowOff>
    </xdr:from>
    <xdr:to>
      <xdr:col>7</xdr:col>
      <xdr:colOff>640897</xdr:colOff>
      <xdr:row>12</xdr:row>
      <xdr:rowOff>103413</xdr:rowOff>
    </xdr:to>
    <xdr:sp macro="" textlink="">
      <xdr:nvSpPr>
        <xdr:cNvPr id="13" name="正方形/長方形 12">
          <a:extLst>
            <a:ext uri="{FF2B5EF4-FFF2-40B4-BE49-F238E27FC236}">
              <a16:creationId xmlns:a16="http://schemas.microsoft.com/office/drawing/2014/main" xmlns="" id="{00000000-0008-0000-0100-00000D000000}"/>
            </a:ext>
          </a:extLst>
        </xdr:cNvPr>
        <xdr:cNvSpPr/>
      </xdr:nvSpPr>
      <xdr:spPr>
        <a:xfrm>
          <a:off x="5074104" y="1755320"/>
          <a:ext cx="367393" cy="4054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⑥</a:t>
          </a:r>
        </a:p>
      </xdr:txBody>
    </xdr:sp>
    <xdr:clientData/>
  </xdr:twoCellAnchor>
  <xdr:twoCellAnchor>
    <xdr:from>
      <xdr:col>0</xdr:col>
      <xdr:colOff>23131</xdr:colOff>
      <xdr:row>20</xdr:row>
      <xdr:rowOff>92529</xdr:rowOff>
    </xdr:from>
    <xdr:to>
      <xdr:col>0</xdr:col>
      <xdr:colOff>390524</xdr:colOff>
      <xdr:row>22</xdr:row>
      <xdr:rowOff>155122</xdr:rowOff>
    </xdr:to>
    <xdr:sp macro="" textlink="">
      <xdr:nvSpPr>
        <xdr:cNvPr id="18" name="正方形/長方形 17">
          <a:extLst>
            <a:ext uri="{FF2B5EF4-FFF2-40B4-BE49-F238E27FC236}">
              <a16:creationId xmlns:a16="http://schemas.microsoft.com/office/drawing/2014/main" xmlns="" id="{00000000-0008-0000-0100-000012000000}"/>
            </a:ext>
          </a:extLst>
        </xdr:cNvPr>
        <xdr:cNvSpPr/>
      </xdr:nvSpPr>
      <xdr:spPr>
        <a:xfrm>
          <a:off x="23131" y="3521529"/>
          <a:ext cx="367393" cy="4054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⑧</a:t>
          </a:r>
        </a:p>
      </xdr:txBody>
    </xdr:sp>
    <xdr:clientData/>
  </xdr:twoCellAnchor>
  <xdr:twoCellAnchor>
    <xdr:from>
      <xdr:col>1</xdr:col>
      <xdr:colOff>23131</xdr:colOff>
      <xdr:row>20</xdr:row>
      <xdr:rowOff>96611</xdr:rowOff>
    </xdr:from>
    <xdr:to>
      <xdr:col>1</xdr:col>
      <xdr:colOff>390524</xdr:colOff>
      <xdr:row>22</xdr:row>
      <xdr:rowOff>159204</xdr:rowOff>
    </xdr:to>
    <xdr:sp macro="" textlink="">
      <xdr:nvSpPr>
        <xdr:cNvPr id="20" name="正方形/長方形 19">
          <a:extLst>
            <a:ext uri="{FF2B5EF4-FFF2-40B4-BE49-F238E27FC236}">
              <a16:creationId xmlns:a16="http://schemas.microsoft.com/office/drawing/2014/main" xmlns="" id="{00000000-0008-0000-0100-000014000000}"/>
            </a:ext>
          </a:extLst>
        </xdr:cNvPr>
        <xdr:cNvSpPr/>
      </xdr:nvSpPr>
      <xdr:spPr>
        <a:xfrm>
          <a:off x="708931" y="3525611"/>
          <a:ext cx="367393" cy="4054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⑨</a:t>
          </a:r>
        </a:p>
      </xdr:txBody>
    </xdr:sp>
    <xdr:clientData/>
  </xdr:twoCellAnchor>
  <xdr:twoCellAnchor>
    <xdr:from>
      <xdr:col>3</xdr:col>
      <xdr:colOff>40820</xdr:colOff>
      <xdr:row>20</xdr:row>
      <xdr:rowOff>99333</xdr:rowOff>
    </xdr:from>
    <xdr:to>
      <xdr:col>3</xdr:col>
      <xdr:colOff>408213</xdr:colOff>
      <xdr:row>22</xdr:row>
      <xdr:rowOff>167369</xdr:rowOff>
    </xdr:to>
    <xdr:sp macro="" textlink="">
      <xdr:nvSpPr>
        <xdr:cNvPr id="21" name="正方形/長方形 20">
          <a:extLst>
            <a:ext uri="{FF2B5EF4-FFF2-40B4-BE49-F238E27FC236}">
              <a16:creationId xmlns:a16="http://schemas.microsoft.com/office/drawing/2014/main" xmlns="" id="{00000000-0008-0000-0100-000015000000}"/>
            </a:ext>
          </a:extLst>
        </xdr:cNvPr>
        <xdr:cNvSpPr/>
      </xdr:nvSpPr>
      <xdr:spPr>
        <a:xfrm>
          <a:off x="2081891" y="3637190"/>
          <a:ext cx="367393" cy="4218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⑩</a:t>
          </a:r>
        </a:p>
      </xdr:txBody>
    </xdr:sp>
    <xdr:clientData/>
  </xdr:twoCellAnchor>
  <xdr:twoCellAnchor>
    <xdr:from>
      <xdr:col>8</xdr:col>
      <xdr:colOff>598712</xdr:colOff>
      <xdr:row>65</xdr:row>
      <xdr:rowOff>102053</xdr:rowOff>
    </xdr:from>
    <xdr:to>
      <xdr:col>9</xdr:col>
      <xdr:colOff>285748</xdr:colOff>
      <xdr:row>67</xdr:row>
      <xdr:rowOff>164647</xdr:rowOff>
    </xdr:to>
    <xdr:sp macro="" textlink="">
      <xdr:nvSpPr>
        <xdr:cNvPr id="27" name="正方形/長方形 26">
          <a:extLst>
            <a:ext uri="{FF2B5EF4-FFF2-40B4-BE49-F238E27FC236}">
              <a16:creationId xmlns:a16="http://schemas.microsoft.com/office/drawing/2014/main" xmlns="" id="{00000000-0008-0000-0100-00001B000000}"/>
            </a:ext>
          </a:extLst>
        </xdr:cNvPr>
        <xdr:cNvSpPr/>
      </xdr:nvSpPr>
      <xdr:spPr>
        <a:xfrm>
          <a:off x="6085112" y="11246303"/>
          <a:ext cx="372836" cy="4054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⑫</a:t>
          </a:r>
        </a:p>
      </xdr:txBody>
    </xdr:sp>
    <xdr:clientData/>
  </xdr:twoCellAnchor>
  <xdr:twoCellAnchor>
    <xdr:from>
      <xdr:col>7</xdr:col>
      <xdr:colOff>308882</xdr:colOff>
      <xdr:row>16</xdr:row>
      <xdr:rowOff>144233</xdr:rowOff>
    </xdr:from>
    <xdr:to>
      <xdr:col>7</xdr:col>
      <xdr:colOff>676275</xdr:colOff>
      <xdr:row>19</xdr:row>
      <xdr:rowOff>40820</xdr:rowOff>
    </xdr:to>
    <xdr:sp macro="" textlink="">
      <xdr:nvSpPr>
        <xdr:cNvPr id="28" name="正方形/長方形 27">
          <a:extLst>
            <a:ext uri="{FF2B5EF4-FFF2-40B4-BE49-F238E27FC236}">
              <a16:creationId xmlns:a16="http://schemas.microsoft.com/office/drawing/2014/main" xmlns="" id="{00000000-0008-0000-0100-00001C000000}"/>
            </a:ext>
          </a:extLst>
        </xdr:cNvPr>
        <xdr:cNvSpPr/>
      </xdr:nvSpPr>
      <xdr:spPr>
        <a:xfrm>
          <a:off x="5109482" y="2887433"/>
          <a:ext cx="367393" cy="4109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⑦</a:t>
          </a:r>
        </a:p>
      </xdr:txBody>
    </xdr:sp>
    <xdr:clientData/>
  </xdr:twoCellAnchor>
  <xdr:twoCellAnchor>
    <xdr:from>
      <xdr:col>7</xdr:col>
      <xdr:colOff>254454</xdr:colOff>
      <xdr:row>8</xdr:row>
      <xdr:rowOff>107495</xdr:rowOff>
    </xdr:from>
    <xdr:to>
      <xdr:col>10</xdr:col>
      <xdr:colOff>281668</xdr:colOff>
      <xdr:row>15</xdr:row>
      <xdr:rowOff>9524</xdr:rowOff>
    </xdr:to>
    <xdr:sp macro="" textlink="">
      <xdr:nvSpPr>
        <xdr:cNvPr id="33" name="正方形/長方形 32">
          <a:extLst>
            <a:ext uri="{FF2B5EF4-FFF2-40B4-BE49-F238E27FC236}">
              <a16:creationId xmlns:a16="http://schemas.microsoft.com/office/drawing/2014/main" xmlns="" id="{00000000-0008-0000-0100-000021000000}"/>
            </a:ext>
          </a:extLst>
        </xdr:cNvPr>
        <xdr:cNvSpPr/>
      </xdr:nvSpPr>
      <xdr:spPr>
        <a:xfrm>
          <a:off x="5055054" y="1479095"/>
          <a:ext cx="2084614" cy="1102179"/>
        </a:xfrm>
        <a:prstGeom prst="rect">
          <a:avLst/>
        </a:prstGeom>
        <a:noFill/>
        <a:ln w="571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247650</xdr:colOff>
      <xdr:row>15</xdr:row>
      <xdr:rowOff>57149</xdr:rowOff>
    </xdr:from>
    <xdr:to>
      <xdr:col>10</xdr:col>
      <xdr:colOff>296636</xdr:colOff>
      <xdr:row>20</xdr:row>
      <xdr:rowOff>66675</xdr:rowOff>
    </xdr:to>
    <xdr:sp macro="" textlink="">
      <xdr:nvSpPr>
        <xdr:cNvPr id="34" name="正方形/長方形 33">
          <a:extLst>
            <a:ext uri="{FF2B5EF4-FFF2-40B4-BE49-F238E27FC236}">
              <a16:creationId xmlns:a16="http://schemas.microsoft.com/office/drawing/2014/main" xmlns="" id="{00000000-0008-0000-0100-000022000000}"/>
            </a:ext>
          </a:extLst>
        </xdr:cNvPr>
        <xdr:cNvSpPr/>
      </xdr:nvSpPr>
      <xdr:spPr>
        <a:xfrm>
          <a:off x="5048250" y="2628899"/>
          <a:ext cx="2106386" cy="866776"/>
        </a:xfrm>
        <a:prstGeom prst="rect">
          <a:avLst/>
        </a:prstGeom>
        <a:noFill/>
        <a:ln w="571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108857</xdr:colOff>
      <xdr:row>20</xdr:row>
      <xdr:rowOff>149680</xdr:rowOff>
    </xdr:from>
    <xdr:to>
      <xdr:col>11</xdr:col>
      <xdr:colOff>299357</xdr:colOff>
      <xdr:row>22</xdr:row>
      <xdr:rowOff>95250</xdr:rowOff>
    </xdr:to>
    <xdr:sp macro="" textlink="">
      <xdr:nvSpPr>
        <xdr:cNvPr id="37" name="正方形/長方形 36">
          <a:extLst>
            <a:ext uri="{FF2B5EF4-FFF2-40B4-BE49-F238E27FC236}">
              <a16:creationId xmlns:a16="http://schemas.microsoft.com/office/drawing/2014/main" xmlns="" id="{00000000-0008-0000-0100-000025000000}"/>
            </a:ext>
          </a:extLst>
        </xdr:cNvPr>
        <xdr:cNvSpPr/>
      </xdr:nvSpPr>
      <xdr:spPr>
        <a:xfrm>
          <a:off x="1480457" y="3578680"/>
          <a:ext cx="6362700" cy="288470"/>
        </a:xfrm>
        <a:prstGeom prst="rect">
          <a:avLst/>
        </a:prstGeom>
        <a:noFill/>
        <a:ln w="571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489855</xdr:colOff>
      <xdr:row>20</xdr:row>
      <xdr:rowOff>93889</xdr:rowOff>
    </xdr:from>
    <xdr:to>
      <xdr:col>12</xdr:col>
      <xdr:colOff>176891</xdr:colOff>
      <xdr:row>22</xdr:row>
      <xdr:rowOff>156482</xdr:rowOff>
    </xdr:to>
    <xdr:sp macro="" textlink="">
      <xdr:nvSpPr>
        <xdr:cNvPr id="38" name="正方形/長方形 37">
          <a:extLst>
            <a:ext uri="{FF2B5EF4-FFF2-40B4-BE49-F238E27FC236}">
              <a16:creationId xmlns:a16="http://schemas.microsoft.com/office/drawing/2014/main" xmlns="" id="{00000000-0008-0000-0100-000026000000}"/>
            </a:ext>
          </a:extLst>
        </xdr:cNvPr>
        <xdr:cNvSpPr/>
      </xdr:nvSpPr>
      <xdr:spPr>
        <a:xfrm>
          <a:off x="8033655" y="3522889"/>
          <a:ext cx="372836" cy="4054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⑪</a:t>
          </a:r>
        </a:p>
      </xdr:txBody>
    </xdr:sp>
    <xdr:clientData/>
  </xdr:twoCellAnchor>
  <xdr:twoCellAnchor>
    <xdr:from>
      <xdr:col>1</xdr:col>
      <xdr:colOff>579662</xdr:colOff>
      <xdr:row>65</xdr:row>
      <xdr:rowOff>126546</xdr:rowOff>
    </xdr:from>
    <xdr:to>
      <xdr:col>2</xdr:col>
      <xdr:colOff>266698</xdr:colOff>
      <xdr:row>68</xdr:row>
      <xdr:rowOff>17690</xdr:rowOff>
    </xdr:to>
    <xdr:sp macro="" textlink="">
      <xdr:nvSpPr>
        <xdr:cNvPr id="40" name="正方形/長方形 39">
          <a:extLst>
            <a:ext uri="{FF2B5EF4-FFF2-40B4-BE49-F238E27FC236}">
              <a16:creationId xmlns:a16="http://schemas.microsoft.com/office/drawing/2014/main" xmlns="" id="{00000000-0008-0000-0100-000028000000}"/>
            </a:ext>
          </a:extLst>
        </xdr:cNvPr>
        <xdr:cNvSpPr/>
      </xdr:nvSpPr>
      <xdr:spPr>
        <a:xfrm>
          <a:off x="1265462" y="11270796"/>
          <a:ext cx="372836" cy="4054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⑬</a:t>
          </a:r>
        </a:p>
      </xdr:txBody>
    </xdr:sp>
    <xdr:clientData/>
  </xdr:twoCellAnchor>
  <xdr:twoCellAnchor>
    <xdr:from>
      <xdr:col>12</xdr:col>
      <xdr:colOff>193221</xdr:colOff>
      <xdr:row>1</xdr:row>
      <xdr:rowOff>16327</xdr:rowOff>
    </xdr:from>
    <xdr:to>
      <xdr:col>12</xdr:col>
      <xdr:colOff>560614</xdr:colOff>
      <xdr:row>3</xdr:row>
      <xdr:rowOff>93888</xdr:rowOff>
    </xdr:to>
    <xdr:sp macro="" textlink="">
      <xdr:nvSpPr>
        <xdr:cNvPr id="41" name="正方形/長方形 40">
          <a:extLst>
            <a:ext uri="{FF2B5EF4-FFF2-40B4-BE49-F238E27FC236}">
              <a16:creationId xmlns:a16="http://schemas.microsoft.com/office/drawing/2014/main" xmlns="" id="{00000000-0008-0000-0100-000029000000}"/>
            </a:ext>
          </a:extLst>
        </xdr:cNvPr>
        <xdr:cNvSpPr/>
      </xdr:nvSpPr>
      <xdr:spPr>
        <a:xfrm>
          <a:off x="8422821" y="187777"/>
          <a:ext cx="367393" cy="4204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FF00"/>
              </a:solidFill>
            </a:rPr>
            <a:t>⑭</a:t>
          </a:r>
        </a:p>
      </xdr:txBody>
    </xdr:sp>
    <xdr:clientData/>
  </xdr:twoCellAnchor>
  <xdr:twoCellAnchor editAs="oneCell">
    <xdr:from>
      <xdr:col>5</xdr:col>
      <xdr:colOff>257175</xdr:colOff>
      <xdr:row>75</xdr:row>
      <xdr:rowOff>47625</xdr:rowOff>
    </xdr:from>
    <xdr:to>
      <xdr:col>14</xdr:col>
      <xdr:colOff>266700</xdr:colOff>
      <xdr:row>78</xdr:row>
      <xdr:rowOff>57150</xdr:rowOff>
    </xdr:to>
    <xdr:pic>
      <xdr:nvPicPr>
        <xdr:cNvPr id="26" name="図 25">
          <a:extLst>
            <a:ext uri="{FF2B5EF4-FFF2-40B4-BE49-F238E27FC236}">
              <a16:creationId xmlns:a16="http://schemas.microsoft.com/office/drawing/2014/main" xmlns="" id="{BEBCA01F-7052-4715-B66C-B117F94C66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12906375"/>
          <a:ext cx="618172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228599</xdr:colOff>
      <xdr:row>1</xdr:row>
      <xdr:rowOff>47625</xdr:rowOff>
    </xdr:from>
    <xdr:to>
      <xdr:col>30</xdr:col>
      <xdr:colOff>0</xdr:colOff>
      <xdr:row>7</xdr:row>
      <xdr:rowOff>38100</xdr:rowOff>
    </xdr:to>
    <xdr:sp macro="" textlink="">
      <xdr:nvSpPr>
        <xdr:cNvPr id="2" name="角丸四角形 1">
          <a:extLst>
            <a:ext uri="{FF2B5EF4-FFF2-40B4-BE49-F238E27FC236}">
              <a16:creationId xmlns:a16="http://schemas.microsoft.com/office/drawing/2014/main" xmlns="" id="{00000000-0008-0000-0000-000002000000}"/>
            </a:ext>
          </a:extLst>
        </xdr:cNvPr>
        <xdr:cNvSpPr/>
      </xdr:nvSpPr>
      <xdr:spPr>
        <a:xfrm>
          <a:off x="9991724" y="104775"/>
          <a:ext cx="5943601" cy="1133475"/>
        </a:xfrm>
        <a:prstGeom prst="roundRect">
          <a:avLst>
            <a:gd name="adj" fmla="val 15032"/>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ysClr val="windowText" lastClr="000000"/>
              </a:solidFill>
            </a:rPr>
            <a:t>※</a:t>
          </a:r>
          <a:r>
            <a:rPr kumimoji="1" lang="ja-JP" altLang="en-US" sz="1400">
              <a:solidFill>
                <a:sysClr val="windowText" lastClr="000000"/>
              </a:solidFill>
            </a:rPr>
            <a:t>見積書は</a:t>
          </a:r>
          <a:r>
            <a:rPr kumimoji="1" lang="ja-JP" altLang="en-US" sz="1400" b="1">
              <a:solidFill>
                <a:srgbClr val="FF0000"/>
              </a:solidFill>
            </a:rPr>
            <a:t>任意のフォーマットによる申請も可</a:t>
          </a:r>
          <a:r>
            <a:rPr kumimoji="1" lang="ja-JP" altLang="en-US" sz="1400">
              <a:solidFill>
                <a:sysClr val="windowText" lastClr="000000"/>
              </a:solidFill>
            </a:rPr>
            <a:t>です。</a:t>
          </a:r>
        </a:p>
        <a:p>
          <a:pPr algn="l"/>
          <a:r>
            <a:rPr kumimoji="1" lang="ja-JP" altLang="en-US" sz="1400">
              <a:solidFill>
                <a:sysClr val="windowText" lastClr="000000"/>
              </a:solidFill>
            </a:rPr>
            <a:t>　  必ずこのフォーマットによる申請・提出を強制するものではありません。</a:t>
          </a:r>
          <a:endParaRPr kumimoji="1" lang="en-US" altLang="ja-JP" sz="14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1666875</xdr:colOff>
      <xdr:row>8</xdr:row>
      <xdr:rowOff>95250</xdr:rowOff>
    </xdr:from>
    <xdr:to>
      <xdr:col>4</xdr:col>
      <xdr:colOff>1276350</xdr:colOff>
      <xdr:row>27</xdr:row>
      <xdr:rowOff>9525</xdr:rowOff>
    </xdr:to>
    <xdr:sp macro="" textlink="">
      <xdr:nvSpPr>
        <xdr:cNvPr id="2" name="テキスト ボックス 1">
          <a:extLst>
            <a:ext uri="{FF2B5EF4-FFF2-40B4-BE49-F238E27FC236}">
              <a16:creationId xmlns:a16="http://schemas.microsoft.com/office/drawing/2014/main" xmlns="" id="{00000000-0008-0000-0200-000002000000}"/>
            </a:ext>
          </a:extLst>
        </xdr:cNvPr>
        <xdr:cNvSpPr txBox="1"/>
      </xdr:nvSpPr>
      <xdr:spPr>
        <a:xfrm>
          <a:off x="1666875" y="1466850"/>
          <a:ext cx="7419975" cy="3171825"/>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600">
            <a:solidFill>
              <a:srgbClr val="FF0000"/>
            </a:solidFill>
          </a:endParaRPr>
        </a:p>
        <a:p>
          <a:pPr algn="ctr"/>
          <a:r>
            <a:rPr kumimoji="1" lang="ja-JP" altLang="en-US" sz="3600">
              <a:solidFill>
                <a:srgbClr val="FF0000"/>
              </a:solidFill>
            </a:rPr>
            <a:t>記入例作成用シート</a:t>
          </a:r>
          <a:endParaRPr kumimoji="1" lang="en-US" altLang="ja-JP" sz="3600">
            <a:solidFill>
              <a:srgbClr val="FF0000"/>
            </a:solidFill>
          </a:endParaRPr>
        </a:p>
        <a:p>
          <a:pPr algn="ctr"/>
          <a:endParaRPr kumimoji="1" lang="en-US" altLang="ja-JP" sz="3600">
            <a:solidFill>
              <a:srgbClr val="FF0000"/>
            </a:solidFill>
          </a:endParaRPr>
        </a:p>
        <a:p>
          <a:pPr algn="ctr"/>
          <a:r>
            <a:rPr kumimoji="1" lang="ja-JP" altLang="en-US" sz="3600">
              <a:solidFill>
                <a:srgbClr val="FF0000"/>
              </a:solidFill>
            </a:rPr>
            <a:t>（</a:t>
          </a:r>
          <a:r>
            <a:rPr kumimoji="1" lang="en-US" altLang="ja-JP" sz="3600">
              <a:solidFill>
                <a:srgbClr val="FF0000"/>
              </a:solidFill>
            </a:rPr>
            <a:t>HP</a:t>
          </a:r>
          <a:r>
            <a:rPr kumimoji="1" lang="ja-JP" altLang="en-US" sz="3600">
              <a:solidFill>
                <a:srgbClr val="FF0000"/>
              </a:solidFill>
            </a:rPr>
            <a:t>掲載時には当シート非表示）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V78"/>
  <sheetViews>
    <sheetView showGridLines="0" showZeros="0" view="pageBreakPreview" zoomScaleNormal="100" zoomScaleSheetLayoutView="100" workbookViewId="0">
      <selection activeCell="B5" sqref="B5:E8"/>
    </sheetView>
  </sheetViews>
  <sheetFormatPr defaultRowHeight="13.5" x14ac:dyDescent="0.15"/>
  <cols>
    <col min="1" max="1" width="1.25" customWidth="1"/>
    <col min="7" max="7" width="0.875" customWidth="1"/>
    <col min="10" max="10" width="0.875" customWidth="1"/>
    <col min="13" max="13" width="0.875" customWidth="1"/>
    <col min="17" max="17" width="0.875" customWidth="1"/>
    <col min="19" max="19" width="5.625" customWidth="1"/>
    <col min="20" max="20" width="1.625" customWidth="1"/>
    <col min="22" max="22" width="26.875" hidden="1" customWidth="1"/>
  </cols>
  <sheetData>
    <row r="1" spans="2:22" ht="5.0999999999999996" customHeight="1" x14ac:dyDescent="0.15"/>
    <row r="2" spans="2:22" x14ac:dyDescent="0.15">
      <c r="B2" s="1" t="s">
        <v>61</v>
      </c>
      <c r="S2" s="5"/>
    </row>
    <row r="3" spans="2:22" ht="5.0999999999999996" customHeight="1" thickBot="1" x14ac:dyDescent="0.2">
      <c r="B3" s="1"/>
    </row>
    <row r="4" spans="2:22" ht="18" customHeight="1" x14ac:dyDescent="0.15">
      <c r="B4" s="202" t="s">
        <v>5</v>
      </c>
      <c r="C4" s="203"/>
      <c r="D4" s="203"/>
      <c r="E4" s="203"/>
      <c r="F4" s="204"/>
      <c r="G4" s="2"/>
      <c r="H4" s="205" t="s">
        <v>7</v>
      </c>
      <c r="I4" s="205"/>
      <c r="J4" s="205"/>
      <c r="K4" s="205"/>
      <c r="L4" s="205"/>
      <c r="M4" s="2"/>
      <c r="N4" s="2"/>
      <c r="O4" s="2"/>
      <c r="P4" s="2"/>
      <c r="Q4" s="2"/>
      <c r="R4" s="206" t="s">
        <v>45</v>
      </c>
      <c r="S4" s="140"/>
    </row>
    <row r="5" spans="2:22" ht="18" customHeight="1" thickBot="1" x14ac:dyDescent="0.2">
      <c r="B5" s="207" t="s">
        <v>75</v>
      </c>
      <c r="C5" s="208"/>
      <c r="D5" s="208"/>
      <c r="E5" s="208"/>
      <c r="F5" s="180" t="s">
        <v>6</v>
      </c>
      <c r="G5" s="2"/>
      <c r="H5" s="205"/>
      <c r="I5" s="205"/>
      <c r="J5" s="205"/>
      <c r="K5" s="205"/>
      <c r="L5" s="205"/>
      <c r="M5" s="2"/>
      <c r="N5" s="215"/>
      <c r="O5" s="215"/>
      <c r="P5" s="215"/>
      <c r="Q5" s="2"/>
      <c r="R5" s="216"/>
      <c r="S5" s="217"/>
    </row>
    <row r="6" spans="2:22" ht="18" customHeight="1" thickBot="1" x14ac:dyDescent="0.2">
      <c r="B6" s="209"/>
      <c r="C6" s="210"/>
      <c r="D6" s="210"/>
      <c r="E6" s="210"/>
      <c r="F6" s="213"/>
      <c r="G6" s="2"/>
      <c r="H6" s="206" t="s">
        <v>33</v>
      </c>
      <c r="I6" s="139"/>
      <c r="J6" s="220" t="s">
        <v>76</v>
      </c>
      <c r="K6" s="220"/>
      <c r="L6" s="221"/>
      <c r="M6" s="2"/>
      <c r="N6" s="206" t="str">
        <f>IF($J$7="車両動態管理システム","申請車両台数（台）",IF(OR($J$7="予約受付システム等",$J$7="配車計画システム"),"導入事業所箇所数（箇所）","入力不要"))</f>
        <v>申請車両台数（台）</v>
      </c>
      <c r="O6" s="139"/>
      <c r="P6" s="140"/>
      <c r="Q6" s="2"/>
      <c r="R6" s="218"/>
      <c r="S6" s="219"/>
    </row>
    <row r="7" spans="2:22" ht="18" customHeight="1" thickBot="1" x14ac:dyDescent="0.2">
      <c r="B7" s="209"/>
      <c r="C7" s="210"/>
      <c r="D7" s="210"/>
      <c r="E7" s="210"/>
      <c r="F7" s="213"/>
      <c r="G7" s="2"/>
      <c r="H7" s="181" t="s">
        <v>47</v>
      </c>
      <c r="I7" s="69"/>
      <c r="J7" s="182" t="s">
        <v>29</v>
      </c>
      <c r="K7" s="183"/>
      <c r="L7" s="184"/>
      <c r="M7" s="2"/>
      <c r="N7" s="185"/>
      <c r="O7" s="186"/>
      <c r="P7" s="187"/>
      <c r="Q7" s="2"/>
      <c r="R7" s="2"/>
      <c r="S7" s="2"/>
    </row>
    <row r="8" spans="2:22" ht="18" customHeight="1" thickBot="1" x14ac:dyDescent="0.2">
      <c r="B8" s="211"/>
      <c r="C8" s="212"/>
      <c r="D8" s="212"/>
      <c r="E8" s="212"/>
      <c r="F8" s="214"/>
      <c r="G8" s="2"/>
      <c r="H8" s="188" t="s">
        <v>46</v>
      </c>
      <c r="I8" s="189"/>
      <c r="J8" s="190" t="s">
        <v>56</v>
      </c>
      <c r="K8" s="190"/>
      <c r="L8" s="191"/>
      <c r="M8" s="2"/>
      <c r="N8" s="2"/>
      <c r="O8" s="2"/>
      <c r="P8" s="2"/>
      <c r="Q8" s="2"/>
      <c r="R8" s="2"/>
      <c r="S8" s="2"/>
    </row>
    <row r="9" spans="2:22" ht="5.0999999999999996" customHeight="1" thickBot="1" x14ac:dyDescent="0.2">
      <c r="B9" s="2"/>
      <c r="C9" s="2"/>
      <c r="D9" s="2"/>
      <c r="E9" s="2"/>
      <c r="F9" s="2"/>
      <c r="G9" s="2"/>
      <c r="H9" s="2"/>
      <c r="I9" s="2"/>
      <c r="J9" s="2"/>
      <c r="K9" s="2"/>
      <c r="L9" s="2"/>
      <c r="M9" s="2"/>
      <c r="N9" s="2"/>
      <c r="O9" s="2"/>
      <c r="P9" s="2"/>
      <c r="Q9" s="2"/>
      <c r="R9" s="2"/>
      <c r="S9" s="2"/>
    </row>
    <row r="10" spans="2:22" ht="18" customHeight="1" x14ac:dyDescent="0.15">
      <c r="B10" s="192" t="s">
        <v>8</v>
      </c>
      <c r="C10" s="193"/>
      <c r="D10" s="193"/>
      <c r="E10" s="193"/>
      <c r="F10" s="193"/>
      <c r="G10" s="193"/>
      <c r="H10" s="193"/>
      <c r="I10" s="194"/>
      <c r="J10" s="2"/>
      <c r="K10" s="54" t="s">
        <v>15</v>
      </c>
      <c r="L10" s="55"/>
      <c r="M10" s="55"/>
      <c r="N10" s="199" t="s">
        <v>16</v>
      </c>
      <c r="O10" s="200">
        <f>K57+O14</f>
        <v>0</v>
      </c>
      <c r="P10" s="201"/>
      <c r="Q10" s="201"/>
      <c r="R10" s="201"/>
      <c r="S10" s="158" t="s">
        <v>18</v>
      </c>
    </row>
    <row r="11" spans="2:22" ht="18" customHeight="1" x14ac:dyDescent="0.15">
      <c r="B11" s="160" t="s">
        <v>9</v>
      </c>
      <c r="C11" s="161"/>
      <c r="D11" s="166" t="s">
        <v>77</v>
      </c>
      <c r="E11" s="167"/>
      <c r="F11" s="167"/>
      <c r="G11" s="167"/>
      <c r="H11" s="167"/>
      <c r="I11" s="168"/>
      <c r="J11" s="2"/>
      <c r="K11" s="195"/>
      <c r="L11" s="196"/>
      <c r="M11" s="196"/>
      <c r="N11" s="175"/>
      <c r="O11" s="178"/>
      <c r="P11" s="179"/>
      <c r="Q11" s="179"/>
      <c r="R11" s="179"/>
      <c r="S11" s="159"/>
    </row>
    <row r="12" spans="2:22" ht="18" customHeight="1" x14ac:dyDescent="0.15">
      <c r="B12" s="162"/>
      <c r="C12" s="163"/>
      <c r="D12" s="169"/>
      <c r="E12" s="170"/>
      <c r="F12" s="170"/>
      <c r="G12" s="170"/>
      <c r="H12" s="170"/>
      <c r="I12" s="171"/>
      <c r="J12" s="2"/>
      <c r="K12" s="195"/>
      <c r="L12" s="196"/>
      <c r="M12" s="196"/>
      <c r="N12" s="70" t="s">
        <v>17</v>
      </c>
      <c r="O12" s="176">
        <f>K57</f>
        <v>0</v>
      </c>
      <c r="P12" s="177"/>
      <c r="Q12" s="177"/>
      <c r="R12" s="177"/>
      <c r="S12" s="180" t="s">
        <v>18</v>
      </c>
    </row>
    <row r="13" spans="2:22" ht="18" customHeight="1" x14ac:dyDescent="0.15">
      <c r="B13" s="164"/>
      <c r="C13" s="165"/>
      <c r="D13" s="172"/>
      <c r="E13" s="173"/>
      <c r="F13" s="173"/>
      <c r="G13" s="173"/>
      <c r="H13" s="173"/>
      <c r="I13" s="174"/>
      <c r="J13" s="2"/>
      <c r="K13" s="197"/>
      <c r="L13" s="198"/>
      <c r="M13" s="198"/>
      <c r="N13" s="175"/>
      <c r="O13" s="178"/>
      <c r="P13" s="179"/>
      <c r="Q13" s="179"/>
      <c r="R13" s="179"/>
      <c r="S13" s="159"/>
      <c r="V13" s="13" t="s">
        <v>0</v>
      </c>
    </row>
    <row r="14" spans="2:22" ht="18" customHeight="1" x14ac:dyDescent="0.15">
      <c r="B14" s="141" t="s">
        <v>10</v>
      </c>
      <c r="C14" s="142"/>
      <c r="D14" s="143" t="s">
        <v>78</v>
      </c>
      <c r="E14" s="144"/>
      <c r="F14" s="144"/>
      <c r="G14" s="144"/>
      <c r="H14" s="144"/>
      <c r="I14" s="145"/>
      <c r="J14" s="2"/>
      <c r="K14" s="154" t="s">
        <v>19</v>
      </c>
      <c r="L14" s="155"/>
      <c r="M14" s="155"/>
      <c r="N14" s="155"/>
      <c r="O14" s="156">
        <f>ROUNDDOWN((K57*0.1),0)</f>
        <v>0</v>
      </c>
      <c r="P14" s="156"/>
      <c r="Q14" s="157"/>
      <c r="R14" s="157"/>
      <c r="S14" s="9" t="s">
        <v>18</v>
      </c>
      <c r="V14" s="13" t="str">
        <f>IF($J$7="車両動態管理システム","","設計開発費")</f>
        <v/>
      </c>
    </row>
    <row r="15" spans="2:22" ht="18" customHeight="1" x14ac:dyDescent="0.15">
      <c r="B15" s="141" t="s">
        <v>11</v>
      </c>
      <c r="C15" s="142"/>
      <c r="D15" s="143" t="s">
        <v>92</v>
      </c>
      <c r="E15" s="144"/>
      <c r="F15" s="144"/>
      <c r="G15" s="144"/>
      <c r="H15" s="144"/>
      <c r="I15" s="145"/>
      <c r="J15" s="2"/>
      <c r="K15" s="146" t="s">
        <v>20</v>
      </c>
      <c r="L15" s="147"/>
      <c r="M15" s="147"/>
      <c r="N15" s="148"/>
      <c r="O15" s="149" t="s">
        <v>59</v>
      </c>
      <c r="P15" s="150"/>
      <c r="Q15" s="150"/>
      <c r="R15" s="150"/>
      <c r="S15" s="151"/>
      <c r="V15" s="13" t="s">
        <v>36</v>
      </c>
    </row>
    <row r="16" spans="2:22" ht="18" customHeight="1" x14ac:dyDescent="0.15">
      <c r="B16" s="141" t="s">
        <v>12</v>
      </c>
      <c r="C16" s="142"/>
      <c r="D16" s="143" t="s">
        <v>79</v>
      </c>
      <c r="E16" s="144"/>
      <c r="F16" s="144"/>
      <c r="G16" s="144"/>
      <c r="H16" s="144"/>
      <c r="I16" s="145"/>
      <c r="J16" s="2"/>
      <c r="K16" s="146" t="s">
        <v>32</v>
      </c>
      <c r="L16" s="147"/>
      <c r="M16" s="147"/>
      <c r="N16" s="148"/>
      <c r="O16" s="149"/>
      <c r="P16" s="150"/>
      <c r="Q16" s="150"/>
      <c r="R16" s="150"/>
      <c r="S16" s="151"/>
      <c r="V16" s="13" t="s">
        <v>37</v>
      </c>
    </row>
    <row r="17" spans="2:22" ht="18" customHeight="1" x14ac:dyDescent="0.15">
      <c r="B17" s="141" t="s">
        <v>13</v>
      </c>
      <c r="C17" s="142"/>
      <c r="D17" s="143" t="s">
        <v>93</v>
      </c>
      <c r="E17" s="144"/>
      <c r="F17" s="144"/>
      <c r="G17" s="144"/>
      <c r="H17" s="144"/>
      <c r="I17" s="145"/>
      <c r="J17" s="2"/>
      <c r="K17" s="146" t="s">
        <v>21</v>
      </c>
      <c r="L17" s="147"/>
      <c r="M17" s="147"/>
      <c r="N17" s="148"/>
      <c r="O17" s="152"/>
      <c r="P17" s="153"/>
      <c r="Q17" s="153"/>
      <c r="R17" s="153"/>
      <c r="S17" s="3" t="s">
        <v>24</v>
      </c>
    </row>
    <row r="18" spans="2:22" ht="18" customHeight="1" thickBot="1" x14ac:dyDescent="0.2">
      <c r="B18" s="126" t="s">
        <v>14</v>
      </c>
      <c r="C18" s="127"/>
      <c r="D18" s="128" t="s">
        <v>80</v>
      </c>
      <c r="E18" s="129"/>
      <c r="F18" s="129"/>
      <c r="G18" s="129"/>
      <c r="H18" s="129"/>
      <c r="I18" s="130"/>
      <c r="J18" s="2"/>
      <c r="K18" s="131" t="s">
        <v>22</v>
      </c>
      <c r="L18" s="132"/>
      <c r="M18" s="132"/>
      <c r="N18" s="133"/>
      <c r="O18" s="134"/>
      <c r="P18" s="135"/>
      <c r="Q18" s="135"/>
      <c r="R18" s="135"/>
      <c r="S18" s="4" t="s">
        <v>23</v>
      </c>
    </row>
    <row r="19" spans="2:22" ht="5.0999999999999996" customHeight="1" thickBot="1" x14ac:dyDescent="0.2">
      <c r="B19" s="2"/>
      <c r="C19" s="2"/>
      <c r="D19" s="2"/>
      <c r="E19" s="2"/>
      <c r="F19" s="2"/>
      <c r="G19" s="2"/>
      <c r="H19" s="2"/>
      <c r="I19" s="2"/>
      <c r="J19" s="2"/>
      <c r="K19" s="2"/>
      <c r="L19" s="2"/>
      <c r="M19" s="2"/>
      <c r="N19" s="2"/>
      <c r="O19" s="2"/>
      <c r="P19" s="2"/>
      <c r="Q19" s="2"/>
      <c r="R19" s="2"/>
      <c r="S19" s="2"/>
    </row>
    <row r="20" spans="2:22" ht="20.100000000000001" customHeight="1" x14ac:dyDescent="0.15">
      <c r="B20" s="31" t="s">
        <v>0</v>
      </c>
      <c r="C20" s="33" t="s">
        <v>39</v>
      </c>
      <c r="D20" s="136" t="s">
        <v>1</v>
      </c>
      <c r="E20" s="137"/>
      <c r="F20" s="137"/>
      <c r="G20" s="138"/>
      <c r="H20" s="139" t="s">
        <v>2</v>
      </c>
      <c r="I20" s="139"/>
      <c r="J20" s="139"/>
      <c r="K20" s="32" t="s">
        <v>3</v>
      </c>
      <c r="L20" s="32" t="s">
        <v>4</v>
      </c>
      <c r="M20" s="139" t="s">
        <v>25</v>
      </c>
      <c r="N20" s="139"/>
      <c r="O20" s="139"/>
      <c r="P20" s="139" t="s">
        <v>26</v>
      </c>
      <c r="Q20" s="139"/>
      <c r="R20" s="139"/>
      <c r="S20" s="140"/>
      <c r="V20" s="13" t="s">
        <v>39</v>
      </c>
    </row>
    <row r="21" spans="2:22" ht="20.100000000000001" customHeight="1" x14ac:dyDescent="0.15">
      <c r="B21" s="15" t="s">
        <v>36</v>
      </c>
      <c r="C21" s="16" t="s">
        <v>81</v>
      </c>
      <c r="D21" s="119" t="s">
        <v>88</v>
      </c>
      <c r="E21" s="120"/>
      <c r="F21" s="120"/>
      <c r="G21" s="121"/>
      <c r="H21" s="122" t="s">
        <v>82</v>
      </c>
      <c r="I21" s="122"/>
      <c r="J21" s="122"/>
      <c r="K21" s="17"/>
      <c r="L21" s="18"/>
      <c r="M21" s="123"/>
      <c r="N21" s="123"/>
      <c r="O21" s="123"/>
      <c r="P21" s="124">
        <f>K21*M21</f>
        <v>0</v>
      </c>
      <c r="Q21" s="124"/>
      <c r="R21" s="124"/>
      <c r="S21" s="125"/>
      <c r="V21" s="13" t="str">
        <f>IF($J$7="車両動態管理システム","車載器","システム設備")</f>
        <v>車載器</v>
      </c>
    </row>
    <row r="22" spans="2:22" ht="20.100000000000001" customHeight="1" x14ac:dyDescent="0.15">
      <c r="B22" s="19" t="s">
        <v>36</v>
      </c>
      <c r="C22" s="20"/>
      <c r="D22" s="105" t="s">
        <v>83</v>
      </c>
      <c r="E22" s="106"/>
      <c r="F22" s="106"/>
      <c r="G22" s="107"/>
      <c r="H22" s="108" t="s">
        <v>87</v>
      </c>
      <c r="I22" s="108"/>
      <c r="J22" s="108"/>
      <c r="K22" s="21"/>
      <c r="L22" s="21"/>
      <c r="M22" s="109"/>
      <c r="N22" s="109"/>
      <c r="O22" s="109"/>
      <c r="P22" s="110">
        <f t="shared" ref="P22:P50" si="0">K22*M22</f>
        <v>0</v>
      </c>
      <c r="Q22" s="110"/>
      <c r="R22" s="110"/>
      <c r="S22" s="111"/>
      <c r="V22" s="13" t="s">
        <v>44</v>
      </c>
    </row>
    <row r="23" spans="2:22" ht="20.100000000000001" customHeight="1" x14ac:dyDescent="0.15">
      <c r="B23" s="19" t="s">
        <v>36</v>
      </c>
      <c r="C23" s="20"/>
      <c r="D23" s="105" t="s">
        <v>84</v>
      </c>
      <c r="E23" s="106"/>
      <c r="F23" s="106"/>
      <c r="G23" s="107"/>
      <c r="H23" s="108" t="s">
        <v>89</v>
      </c>
      <c r="I23" s="108"/>
      <c r="J23" s="108"/>
      <c r="K23" s="21"/>
      <c r="L23" s="21"/>
      <c r="M23" s="109"/>
      <c r="N23" s="109"/>
      <c r="O23" s="109"/>
      <c r="P23" s="110">
        <f t="shared" si="0"/>
        <v>0</v>
      </c>
      <c r="Q23" s="110"/>
      <c r="R23" s="110"/>
      <c r="S23" s="111"/>
      <c r="V23" s="14"/>
    </row>
    <row r="24" spans="2:22" ht="20.100000000000001" customHeight="1" x14ac:dyDescent="0.15">
      <c r="B24" s="19" t="s">
        <v>36</v>
      </c>
      <c r="C24" s="20"/>
      <c r="D24" s="105" t="s">
        <v>85</v>
      </c>
      <c r="E24" s="106"/>
      <c r="F24" s="106"/>
      <c r="G24" s="107"/>
      <c r="H24" s="108" t="s">
        <v>90</v>
      </c>
      <c r="I24" s="108"/>
      <c r="J24" s="108"/>
      <c r="K24" s="21"/>
      <c r="L24" s="21"/>
      <c r="M24" s="109"/>
      <c r="N24" s="109"/>
      <c r="O24" s="109"/>
      <c r="P24" s="110">
        <f t="shared" si="0"/>
        <v>0</v>
      </c>
      <c r="Q24" s="110"/>
      <c r="R24" s="110"/>
      <c r="S24" s="111"/>
    </row>
    <row r="25" spans="2:22" ht="20.100000000000001" customHeight="1" x14ac:dyDescent="0.15">
      <c r="B25" s="19" t="s">
        <v>36</v>
      </c>
      <c r="C25" s="20"/>
      <c r="D25" s="105" t="s">
        <v>86</v>
      </c>
      <c r="E25" s="106"/>
      <c r="F25" s="106"/>
      <c r="G25" s="107"/>
      <c r="H25" s="108" t="s">
        <v>91</v>
      </c>
      <c r="I25" s="108"/>
      <c r="J25" s="108"/>
      <c r="K25" s="21"/>
      <c r="L25" s="21"/>
      <c r="M25" s="109"/>
      <c r="N25" s="109"/>
      <c r="O25" s="109"/>
      <c r="P25" s="110">
        <f t="shared" si="0"/>
        <v>0</v>
      </c>
      <c r="Q25" s="110"/>
      <c r="R25" s="110"/>
      <c r="S25" s="111"/>
    </row>
    <row r="26" spans="2:22" ht="20.100000000000001" customHeight="1" x14ac:dyDescent="0.15">
      <c r="B26" s="19"/>
      <c r="C26" s="20"/>
      <c r="D26" s="105"/>
      <c r="E26" s="106"/>
      <c r="F26" s="106"/>
      <c r="G26" s="107"/>
      <c r="H26" s="108"/>
      <c r="I26" s="108"/>
      <c r="J26" s="108"/>
      <c r="K26" s="21"/>
      <c r="L26" s="21"/>
      <c r="M26" s="109"/>
      <c r="N26" s="109"/>
      <c r="O26" s="109"/>
      <c r="P26" s="110">
        <f t="shared" si="0"/>
        <v>0</v>
      </c>
      <c r="Q26" s="110"/>
      <c r="R26" s="110"/>
      <c r="S26" s="111"/>
    </row>
    <row r="27" spans="2:22" ht="20.100000000000001" customHeight="1" x14ac:dyDescent="0.15">
      <c r="B27" s="19"/>
      <c r="C27" s="20"/>
      <c r="D27" s="105"/>
      <c r="E27" s="106"/>
      <c r="F27" s="106"/>
      <c r="G27" s="107"/>
      <c r="H27" s="108"/>
      <c r="I27" s="108"/>
      <c r="J27" s="108"/>
      <c r="K27" s="21"/>
      <c r="L27" s="21"/>
      <c r="M27" s="109"/>
      <c r="N27" s="109"/>
      <c r="O27" s="109"/>
      <c r="P27" s="110">
        <f t="shared" si="0"/>
        <v>0</v>
      </c>
      <c r="Q27" s="110"/>
      <c r="R27" s="110"/>
      <c r="S27" s="111"/>
    </row>
    <row r="28" spans="2:22" ht="20.100000000000001" customHeight="1" x14ac:dyDescent="0.15">
      <c r="B28" s="19"/>
      <c r="C28" s="20"/>
      <c r="D28" s="105"/>
      <c r="E28" s="106"/>
      <c r="F28" s="106"/>
      <c r="G28" s="107"/>
      <c r="H28" s="108"/>
      <c r="I28" s="108"/>
      <c r="J28" s="108"/>
      <c r="K28" s="21"/>
      <c r="L28" s="21"/>
      <c r="M28" s="109"/>
      <c r="N28" s="109"/>
      <c r="O28" s="109"/>
      <c r="P28" s="110">
        <f t="shared" si="0"/>
        <v>0</v>
      </c>
      <c r="Q28" s="110"/>
      <c r="R28" s="110"/>
      <c r="S28" s="111"/>
    </row>
    <row r="29" spans="2:22" ht="20.100000000000001" customHeight="1" x14ac:dyDescent="0.15">
      <c r="B29" s="19"/>
      <c r="C29" s="20"/>
      <c r="D29" s="105"/>
      <c r="E29" s="106"/>
      <c r="F29" s="106"/>
      <c r="G29" s="107"/>
      <c r="H29" s="108"/>
      <c r="I29" s="108"/>
      <c r="J29" s="108"/>
      <c r="K29" s="21"/>
      <c r="L29" s="21"/>
      <c r="M29" s="109"/>
      <c r="N29" s="109"/>
      <c r="O29" s="109"/>
      <c r="P29" s="110">
        <f t="shared" si="0"/>
        <v>0</v>
      </c>
      <c r="Q29" s="110"/>
      <c r="R29" s="110"/>
      <c r="S29" s="111"/>
    </row>
    <row r="30" spans="2:22" ht="20.100000000000001" customHeight="1" x14ac:dyDescent="0.15">
      <c r="B30" s="19"/>
      <c r="C30" s="20"/>
      <c r="D30" s="105"/>
      <c r="E30" s="106"/>
      <c r="F30" s="106"/>
      <c r="G30" s="107"/>
      <c r="H30" s="108"/>
      <c r="I30" s="108"/>
      <c r="J30" s="108"/>
      <c r="K30" s="21"/>
      <c r="L30" s="21"/>
      <c r="M30" s="109"/>
      <c r="N30" s="109"/>
      <c r="O30" s="109"/>
      <c r="P30" s="110">
        <f t="shared" si="0"/>
        <v>0</v>
      </c>
      <c r="Q30" s="110"/>
      <c r="R30" s="110"/>
      <c r="S30" s="111"/>
    </row>
    <row r="31" spans="2:22" ht="20.100000000000001" customHeight="1" x14ac:dyDescent="0.15">
      <c r="B31" s="19"/>
      <c r="C31" s="20"/>
      <c r="D31" s="105"/>
      <c r="E31" s="106"/>
      <c r="F31" s="106"/>
      <c r="G31" s="107"/>
      <c r="H31" s="108"/>
      <c r="I31" s="108"/>
      <c r="J31" s="108"/>
      <c r="K31" s="21"/>
      <c r="L31" s="21"/>
      <c r="M31" s="109"/>
      <c r="N31" s="109"/>
      <c r="O31" s="109"/>
      <c r="P31" s="110">
        <f t="shared" si="0"/>
        <v>0</v>
      </c>
      <c r="Q31" s="110"/>
      <c r="R31" s="110"/>
      <c r="S31" s="111"/>
    </row>
    <row r="32" spans="2:22" ht="20.100000000000001" customHeight="1" x14ac:dyDescent="0.15">
      <c r="B32" s="19"/>
      <c r="C32" s="20"/>
      <c r="D32" s="105"/>
      <c r="E32" s="106"/>
      <c r="F32" s="106"/>
      <c r="G32" s="107"/>
      <c r="H32" s="108"/>
      <c r="I32" s="108"/>
      <c r="J32" s="108"/>
      <c r="K32" s="21"/>
      <c r="L32" s="21"/>
      <c r="M32" s="109"/>
      <c r="N32" s="109"/>
      <c r="O32" s="109"/>
      <c r="P32" s="110">
        <f t="shared" si="0"/>
        <v>0</v>
      </c>
      <c r="Q32" s="110"/>
      <c r="R32" s="110"/>
      <c r="S32" s="111"/>
    </row>
    <row r="33" spans="2:19" ht="20.100000000000001" customHeight="1" x14ac:dyDescent="0.15">
      <c r="B33" s="19"/>
      <c r="C33" s="20"/>
      <c r="D33" s="105"/>
      <c r="E33" s="106"/>
      <c r="F33" s="106"/>
      <c r="G33" s="107"/>
      <c r="H33" s="108"/>
      <c r="I33" s="108"/>
      <c r="J33" s="108"/>
      <c r="K33" s="21"/>
      <c r="L33" s="21"/>
      <c r="M33" s="109"/>
      <c r="N33" s="109"/>
      <c r="O33" s="109"/>
      <c r="P33" s="110">
        <f t="shared" si="0"/>
        <v>0</v>
      </c>
      <c r="Q33" s="110"/>
      <c r="R33" s="110"/>
      <c r="S33" s="111"/>
    </row>
    <row r="34" spans="2:19" ht="20.100000000000001" customHeight="1" x14ac:dyDescent="0.15">
      <c r="B34" s="19"/>
      <c r="C34" s="20"/>
      <c r="D34" s="105"/>
      <c r="E34" s="106"/>
      <c r="F34" s="106"/>
      <c r="G34" s="107"/>
      <c r="H34" s="108"/>
      <c r="I34" s="108"/>
      <c r="J34" s="108"/>
      <c r="K34" s="21"/>
      <c r="L34" s="21"/>
      <c r="M34" s="109"/>
      <c r="N34" s="109"/>
      <c r="O34" s="109"/>
      <c r="P34" s="110">
        <f t="shared" si="0"/>
        <v>0</v>
      </c>
      <c r="Q34" s="110"/>
      <c r="R34" s="110"/>
      <c r="S34" s="111"/>
    </row>
    <row r="35" spans="2:19" ht="20.100000000000001" customHeight="1" x14ac:dyDescent="0.15">
      <c r="B35" s="19"/>
      <c r="C35" s="20"/>
      <c r="D35" s="105"/>
      <c r="E35" s="106"/>
      <c r="F35" s="106"/>
      <c r="G35" s="107"/>
      <c r="H35" s="108"/>
      <c r="I35" s="108"/>
      <c r="J35" s="108"/>
      <c r="K35" s="21"/>
      <c r="L35" s="21"/>
      <c r="M35" s="109"/>
      <c r="N35" s="109"/>
      <c r="O35" s="109"/>
      <c r="P35" s="110">
        <f t="shared" si="0"/>
        <v>0</v>
      </c>
      <c r="Q35" s="110"/>
      <c r="R35" s="110"/>
      <c r="S35" s="111"/>
    </row>
    <row r="36" spans="2:19" ht="20.100000000000001" customHeight="1" x14ac:dyDescent="0.15">
      <c r="B36" s="19"/>
      <c r="C36" s="20"/>
      <c r="D36" s="105"/>
      <c r="E36" s="106"/>
      <c r="F36" s="106"/>
      <c r="G36" s="107"/>
      <c r="H36" s="108"/>
      <c r="I36" s="108"/>
      <c r="J36" s="108"/>
      <c r="K36" s="21"/>
      <c r="L36" s="21"/>
      <c r="M36" s="109"/>
      <c r="N36" s="109"/>
      <c r="O36" s="109"/>
      <c r="P36" s="110">
        <f t="shared" si="0"/>
        <v>0</v>
      </c>
      <c r="Q36" s="110"/>
      <c r="R36" s="110"/>
      <c r="S36" s="111"/>
    </row>
    <row r="37" spans="2:19" ht="20.100000000000001" customHeight="1" x14ac:dyDescent="0.15">
      <c r="B37" s="19"/>
      <c r="C37" s="20"/>
      <c r="D37" s="105"/>
      <c r="E37" s="106"/>
      <c r="F37" s="106"/>
      <c r="G37" s="107"/>
      <c r="H37" s="108"/>
      <c r="I37" s="108"/>
      <c r="J37" s="108"/>
      <c r="K37" s="21"/>
      <c r="L37" s="21"/>
      <c r="M37" s="109"/>
      <c r="N37" s="109"/>
      <c r="O37" s="109"/>
      <c r="P37" s="110">
        <f t="shared" si="0"/>
        <v>0</v>
      </c>
      <c r="Q37" s="110"/>
      <c r="R37" s="110"/>
      <c r="S37" s="111"/>
    </row>
    <row r="38" spans="2:19" ht="20.100000000000001" customHeight="1" x14ac:dyDescent="0.15">
      <c r="B38" s="19"/>
      <c r="C38" s="20"/>
      <c r="D38" s="105"/>
      <c r="E38" s="106"/>
      <c r="F38" s="106"/>
      <c r="G38" s="107"/>
      <c r="H38" s="108"/>
      <c r="I38" s="108"/>
      <c r="J38" s="108"/>
      <c r="K38" s="21"/>
      <c r="L38" s="21"/>
      <c r="M38" s="109"/>
      <c r="N38" s="109"/>
      <c r="O38" s="109"/>
      <c r="P38" s="110">
        <f t="shared" si="0"/>
        <v>0</v>
      </c>
      <c r="Q38" s="110"/>
      <c r="R38" s="110"/>
      <c r="S38" s="111"/>
    </row>
    <row r="39" spans="2:19" ht="20.100000000000001" customHeight="1" x14ac:dyDescent="0.15">
      <c r="B39" s="19"/>
      <c r="C39" s="20"/>
      <c r="D39" s="105"/>
      <c r="E39" s="106"/>
      <c r="F39" s="106"/>
      <c r="G39" s="107"/>
      <c r="H39" s="108"/>
      <c r="I39" s="108"/>
      <c r="J39" s="108"/>
      <c r="K39" s="21"/>
      <c r="L39" s="21"/>
      <c r="M39" s="109"/>
      <c r="N39" s="109"/>
      <c r="O39" s="109"/>
      <c r="P39" s="110">
        <f t="shared" si="0"/>
        <v>0</v>
      </c>
      <c r="Q39" s="110"/>
      <c r="R39" s="110"/>
      <c r="S39" s="111"/>
    </row>
    <row r="40" spans="2:19" ht="20.100000000000001" customHeight="1" x14ac:dyDescent="0.15">
      <c r="B40" s="19"/>
      <c r="C40" s="20"/>
      <c r="D40" s="105"/>
      <c r="E40" s="106"/>
      <c r="F40" s="106"/>
      <c r="G40" s="107"/>
      <c r="H40" s="108"/>
      <c r="I40" s="108"/>
      <c r="J40" s="108"/>
      <c r="K40" s="21"/>
      <c r="L40" s="21"/>
      <c r="M40" s="109"/>
      <c r="N40" s="109"/>
      <c r="O40" s="109"/>
      <c r="P40" s="110">
        <f t="shared" si="0"/>
        <v>0</v>
      </c>
      <c r="Q40" s="110"/>
      <c r="R40" s="110"/>
      <c r="S40" s="111"/>
    </row>
    <row r="41" spans="2:19" ht="20.100000000000001" customHeight="1" x14ac:dyDescent="0.15">
      <c r="B41" s="19"/>
      <c r="C41" s="20"/>
      <c r="D41" s="105"/>
      <c r="E41" s="106"/>
      <c r="F41" s="106"/>
      <c r="G41" s="107"/>
      <c r="H41" s="108"/>
      <c r="I41" s="108"/>
      <c r="J41" s="108"/>
      <c r="K41" s="21"/>
      <c r="L41" s="21"/>
      <c r="M41" s="109"/>
      <c r="N41" s="109"/>
      <c r="O41" s="109"/>
      <c r="P41" s="110">
        <f t="shared" si="0"/>
        <v>0</v>
      </c>
      <c r="Q41" s="110"/>
      <c r="R41" s="110"/>
      <c r="S41" s="111"/>
    </row>
    <row r="42" spans="2:19" ht="20.100000000000001" customHeight="1" x14ac:dyDescent="0.15">
      <c r="B42" s="19"/>
      <c r="C42" s="20"/>
      <c r="D42" s="105"/>
      <c r="E42" s="106"/>
      <c r="F42" s="106"/>
      <c r="G42" s="107"/>
      <c r="H42" s="108"/>
      <c r="I42" s="108"/>
      <c r="J42" s="108"/>
      <c r="K42" s="21"/>
      <c r="L42" s="21"/>
      <c r="M42" s="109"/>
      <c r="N42" s="109"/>
      <c r="O42" s="109"/>
      <c r="P42" s="110">
        <f t="shared" si="0"/>
        <v>0</v>
      </c>
      <c r="Q42" s="110"/>
      <c r="R42" s="110"/>
      <c r="S42" s="111"/>
    </row>
    <row r="43" spans="2:19" ht="20.100000000000001" customHeight="1" x14ac:dyDescent="0.15">
      <c r="B43" s="19"/>
      <c r="C43" s="20"/>
      <c r="D43" s="105"/>
      <c r="E43" s="106"/>
      <c r="F43" s="106"/>
      <c r="G43" s="107"/>
      <c r="H43" s="108"/>
      <c r="I43" s="108"/>
      <c r="J43" s="108"/>
      <c r="K43" s="21"/>
      <c r="L43" s="21"/>
      <c r="M43" s="109"/>
      <c r="N43" s="109"/>
      <c r="O43" s="109"/>
      <c r="P43" s="110">
        <f t="shared" si="0"/>
        <v>0</v>
      </c>
      <c r="Q43" s="110"/>
      <c r="R43" s="110"/>
      <c r="S43" s="111"/>
    </row>
    <row r="44" spans="2:19" ht="20.100000000000001" customHeight="1" x14ac:dyDescent="0.15">
      <c r="B44" s="19"/>
      <c r="C44" s="20"/>
      <c r="D44" s="105"/>
      <c r="E44" s="106"/>
      <c r="F44" s="106"/>
      <c r="G44" s="107"/>
      <c r="H44" s="108"/>
      <c r="I44" s="108"/>
      <c r="J44" s="108"/>
      <c r="K44" s="21"/>
      <c r="L44" s="21"/>
      <c r="M44" s="109"/>
      <c r="N44" s="109"/>
      <c r="O44" s="109"/>
      <c r="P44" s="110">
        <f t="shared" si="0"/>
        <v>0</v>
      </c>
      <c r="Q44" s="110"/>
      <c r="R44" s="110"/>
      <c r="S44" s="111"/>
    </row>
    <row r="45" spans="2:19" ht="20.100000000000001" customHeight="1" x14ac:dyDescent="0.15">
      <c r="B45" s="19"/>
      <c r="C45" s="20"/>
      <c r="D45" s="105"/>
      <c r="E45" s="106"/>
      <c r="F45" s="106"/>
      <c r="G45" s="107"/>
      <c r="H45" s="108"/>
      <c r="I45" s="108"/>
      <c r="J45" s="108"/>
      <c r="K45" s="21"/>
      <c r="L45" s="21"/>
      <c r="M45" s="109"/>
      <c r="N45" s="109"/>
      <c r="O45" s="109"/>
      <c r="P45" s="110">
        <f t="shared" si="0"/>
        <v>0</v>
      </c>
      <c r="Q45" s="110"/>
      <c r="R45" s="110"/>
      <c r="S45" s="111"/>
    </row>
    <row r="46" spans="2:19" ht="20.100000000000001" customHeight="1" x14ac:dyDescent="0.15">
      <c r="B46" s="19"/>
      <c r="C46" s="20"/>
      <c r="D46" s="105"/>
      <c r="E46" s="106"/>
      <c r="F46" s="106"/>
      <c r="G46" s="107"/>
      <c r="H46" s="108"/>
      <c r="I46" s="108"/>
      <c r="J46" s="108"/>
      <c r="K46" s="21"/>
      <c r="L46" s="21"/>
      <c r="M46" s="109"/>
      <c r="N46" s="109"/>
      <c r="O46" s="109"/>
      <c r="P46" s="110">
        <f t="shared" si="0"/>
        <v>0</v>
      </c>
      <c r="Q46" s="110"/>
      <c r="R46" s="110"/>
      <c r="S46" s="111"/>
    </row>
    <row r="47" spans="2:19" ht="20.100000000000001" customHeight="1" x14ac:dyDescent="0.15">
      <c r="B47" s="19"/>
      <c r="C47" s="20"/>
      <c r="D47" s="105"/>
      <c r="E47" s="106"/>
      <c r="F47" s="106"/>
      <c r="G47" s="107"/>
      <c r="H47" s="108"/>
      <c r="I47" s="108"/>
      <c r="J47" s="108"/>
      <c r="K47" s="21"/>
      <c r="L47" s="21"/>
      <c r="M47" s="109"/>
      <c r="N47" s="109"/>
      <c r="O47" s="109"/>
      <c r="P47" s="110">
        <f t="shared" si="0"/>
        <v>0</v>
      </c>
      <c r="Q47" s="110"/>
      <c r="R47" s="110"/>
      <c r="S47" s="111"/>
    </row>
    <row r="48" spans="2:19" ht="20.100000000000001" customHeight="1" x14ac:dyDescent="0.15">
      <c r="B48" s="19"/>
      <c r="C48" s="20"/>
      <c r="D48" s="105"/>
      <c r="E48" s="106"/>
      <c r="F48" s="106"/>
      <c r="G48" s="107"/>
      <c r="H48" s="108"/>
      <c r="I48" s="108"/>
      <c r="J48" s="108"/>
      <c r="K48" s="21"/>
      <c r="L48" s="21"/>
      <c r="M48" s="109"/>
      <c r="N48" s="109"/>
      <c r="O48" s="109"/>
      <c r="P48" s="110">
        <f t="shared" si="0"/>
        <v>0</v>
      </c>
      <c r="Q48" s="110"/>
      <c r="R48" s="110"/>
      <c r="S48" s="111"/>
    </row>
    <row r="49" spans="2:19" ht="20.100000000000001" customHeight="1" x14ac:dyDescent="0.15">
      <c r="B49" s="19"/>
      <c r="C49" s="20"/>
      <c r="D49" s="105"/>
      <c r="E49" s="106"/>
      <c r="F49" s="106"/>
      <c r="G49" s="107"/>
      <c r="H49" s="108"/>
      <c r="I49" s="108"/>
      <c r="J49" s="108"/>
      <c r="K49" s="21"/>
      <c r="L49" s="21"/>
      <c r="M49" s="109"/>
      <c r="N49" s="109"/>
      <c r="O49" s="109"/>
      <c r="P49" s="110">
        <f t="shared" si="0"/>
        <v>0</v>
      </c>
      <c r="Q49" s="110"/>
      <c r="R49" s="110"/>
      <c r="S49" s="111"/>
    </row>
    <row r="50" spans="2:19" ht="20.100000000000001" customHeight="1" thickBot="1" x14ac:dyDescent="0.2">
      <c r="B50" s="22"/>
      <c r="C50" s="23"/>
      <c r="D50" s="112"/>
      <c r="E50" s="113"/>
      <c r="F50" s="113"/>
      <c r="G50" s="114"/>
      <c r="H50" s="115"/>
      <c r="I50" s="115"/>
      <c r="J50" s="115"/>
      <c r="K50" s="24"/>
      <c r="L50" s="24"/>
      <c r="M50" s="116"/>
      <c r="N50" s="116"/>
      <c r="O50" s="116"/>
      <c r="P50" s="117">
        <f t="shared" si="0"/>
        <v>0</v>
      </c>
      <c r="Q50" s="117"/>
      <c r="R50" s="117"/>
      <c r="S50" s="118"/>
    </row>
    <row r="51" spans="2:19" ht="5.0999999999999996" customHeight="1" thickBot="1" x14ac:dyDescent="0.2">
      <c r="B51" s="2"/>
      <c r="C51" s="2"/>
      <c r="D51" s="2"/>
      <c r="E51" s="2"/>
      <c r="F51" s="2"/>
      <c r="G51" s="2"/>
      <c r="H51" s="2"/>
      <c r="I51" s="2"/>
      <c r="J51" s="2"/>
      <c r="K51" s="2"/>
      <c r="L51" s="2"/>
      <c r="M51" s="2"/>
      <c r="N51" s="2"/>
      <c r="O51" s="2"/>
      <c r="P51" s="2"/>
      <c r="Q51" s="2"/>
      <c r="R51" s="2"/>
      <c r="S51" s="2"/>
    </row>
    <row r="52" spans="2:19" ht="20.100000000000001" customHeight="1" x14ac:dyDescent="0.15">
      <c r="B52" s="51" t="s">
        <v>28</v>
      </c>
      <c r="C52" s="52"/>
      <c r="D52" s="52"/>
      <c r="E52" s="52"/>
      <c r="F52" s="53"/>
      <c r="G52" s="6"/>
      <c r="H52" s="54" t="s">
        <v>27</v>
      </c>
      <c r="I52" s="55"/>
      <c r="J52" s="55"/>
      <c r="K52" s="55"/>
      <c r="L52" s="55"/>
      <c r="M52" s="55"/>
      <c r="N52" s="55"/>
      <c r="O52" s="55"/>
      <c r="P52" s="55"/>
      <c r="Q52" s="55"/>
      <c r="R52" s="55"/>
      <c r="S52" s="56"/>
    </row>
    <row r="53" spans="2:19" ht="20.100000000000001" customHeight="1" x14ac:dyDescent="0.15">
      <c r="B53" s="57"/>
      <c r="C53" s="58"/>
      <c r="D53" s="58"/>
      <c r="E53" s="58"/>
      <c r="F53" s="59"/>
      <c r="G53" s="12"/>
      <c r="H53" s="66" t="s">
        <v>0</v>
      </c>
      <c r="I53" s="67"/>
      <c r="J53" s="68"/>
      <c r="K53" s="68" t="s">
        <v>26</v>
      </c>
      <c r="L53" s="69"/>
      <c r="M53" s="69" t="s">
        <v>38</v>
      </c>
      <c r="N53" s="69"/>
      <c r="O53" s="69"/>
      <c r="P53" s="70" t="s">
        <v>68</v>
      </c>
      <c r="Q53" s="70"/>
      <c r="R53" s="70"/>
      <c r="S53" s="71"/>
    </row>
    <row r="54" spans="2:19" ht="20.100000000000001" customHeight="1" x14ac:dyDescent="0.15">
      <c r="B54" s="60"/>
      <c r="C54" s="61"/>
      <c r="D54" s="61"/>
      <c r="E54" s="61"/>
      <c r="F54" s="62"/>
      <c r="G54" s="12"/>
      <c r="H54" s="72" t="s">
        <v>35</v>
      </c>
      <c r="I54" s="73"/>
      <c r="J54" s="74"/>
      <c r="K54" s="75">
        <f>SUMIF($B$21:$C$50,H54,$P$21:$S$50)</f>
        <v>0</v>
      </c>
      <c r="L54" s="76"/>
      <c r="M54" s="77"/>
      <c r="N54" s="78"/>
      <c r="O54" s="79"/>
      <c r="P54" s="86"/>
      <c r="Q54" s="87"/>
      <c r="R54" s="87"/>
      <c r="S54" s="88"/>
    </row>
    <row r="55" spans="2:19" ht="20.100000000000001" customHeight="1" x14ac:dyDescent="0.15">
      <c r="B55" s="60"/>
      <c r="C55" s="61"/>
      <c r="D55" s="61"/>
      <c r="E55" s="61"/>
      <c r="F55" s="62"/>
      <c r="G55" s="12"/>
      <c r="H55" s="72" t="s">
        <v>36</v>
      </c>
      <c r="I55" s="73"/>
      <c r="J55" s="74"/>
      <c r="K55" s="75">
        <f t="shared" ref="K55:K56" si="1">SUMIF($B$21:$C$50,H55,$P$21:$S$50)</f>
        <v>0</v>
      </c>
      <c r="L55" s="76"/>
      <c r="M55" s="80"/>
      <c r="N55" s="81"/>
      <c r="O55" s="82"/>
      <c r="P55" s="89"/>
      <c r="Q55" s="90"/>
      <c r="R55" s="90"/>
      <c r="S55" s="91"/>
    </row>
    <row r="56" spans="2:19" ht="20.100000000000001" customHeight="1" x14ac:dyDescent="0.15">
      <c r="B56" s="60"/>
      <c r="C56" s="61"/>
      <c r="D56" s="61"/>
      <c r="E56" s="61"/>
      <c r="F56" s="62"/>
      <c r="G56" s="12"/>
      <c r="H56" s="72" t="s">
        <v>37</v>
      </c>
      <c r="I56" s="73"/>
      <c r="J56" s="74"/>
      <c r="K56" s="75">
        <f t="shared" si="1"/>
        <v>0</v>
      </c>
      <c r="L56" s="76"/>
      <c r="M56" s="83"/>
      <c r="N56" s="84"/>
      <c r="O56" s="85"/>
      <c r="P56" s="92"/>
      <c r="Q56" s="93"/>
      <c r="R56" s="93"/>
      <c r="S56" s="94"/>
    </row>
    <row r="57" spans="2:19" ht="20.100000000000001" customHeight="1" thickBot="1" x14ac:dyDescent="0.2">
      <c r="B57" s="60"/>
      <c r="C57" s="61"/>
      <c r="D57" s="61"/>
      <c r="E57" s="61"/>
      <c r="F57" s="62"/>
      <c r="G57" s="11"/>
      <c r="H57" s="95" t="s">
        <v>30</v>
      </c>
      <c r="I57" s="96"/>
      <c r="J57" s="97"/>
      <c r="K57" s="98">
        <f>SUM(K54:L56)</f>
        <v>0</v>
      </c>
      <c r="L57" s="99"/>
      <c r="M57" s="100" t="str">
        <f>IF($J$7="車両動態管理システム","定額または1／2以内","1／2以内")</f>
        <v>定額または1／2以内</v>
      </c>
      <c r="N57" s="101"/>
      <c r="O57" s="102"/>
      <c r="P57" s="103">
        <f>IF(計算シート!$H$6=1,計算シート!$H$13,ROUNDDOWN($K$57/2,-3))</f>
        <v>0</v>
      </c>
      <c r="Q57" s="103"/>
      <c r="R57" s="103"/>
      <c r="S57" s="104"/>
    </row>
    <row r="58" spans="2:19" ht="5.0999999999999996" customHeight="1" x14ac:dyDescent="0.15">
      <c r="B58" s="60"/>
      <c r="C58" s="61"/>
      <c r="D58" s="61"/>
      <c r="E58" s="61"/>
      <c r="F58" s="62"/>
    </row>
    <row r="59" spans="2:19" ht="19.5" customHeight="1" x14ac:dyDescent="0.15">
      <c r="B59" s="60"/>
      <c r="C59" s="61"/>
      <c r="D59" s="61"/>
      <c r="E59" s="61"/>
      <c r="F59" s="62"/>
      <c r="H59" s="25"/>
      <c r="I59" s="25"/>
      <c r="J59" s="25"/>
      <c r="K59" s="25"/>
      <c r="L59" s="25"/>
      <c r="M59" s="25"/>
      <c r="N59" s="25"/>
      <c r="O59" s="25"/>
    </row>
    <row r="60" spans="2:19" ht="19.5" customHeight="1" x14ac:dyDescent="0.15">
      <c r="B60" s="60"/>
      <c r="C60" s="61"/>
      <c r="D60" s="61"/>
      <c r="E60" s="61"/>
      <c r="F60" s="62"/>
      <c r="H60" s="25"/>
    </row>
    <row r="61" spans="2:19" ht="19.5" customHeight="1" x14ac:dyDescent="0.15">
      <c r="B61" s="60"/>
      <c r="C61" s="61"/>
      <c r="D61" s="61"/>
      <c r="E61" s="61"/>
      <c r="F61" s="62"/>
      <c r="H61" s="25"/>
    </row>
    <row r="62" spans="2:19" ht="19.5" customHeight="1" thickBot="1" x14ac:dyDescent="0.2">
      <c r="B62" s="63"/>
      <c r="C62" s="64"/>
      <c r="D62" s="64"/>
      <c r="E62" s="64"/>
      <c r="F62" s="65"/>
    </row>
    <row r="63" spans="2:19" ht="5.0999999999999996" customHeight="1" x14ac:dyDescent="0.15"/>
    <row r="78" ht="5.0999999999999996" customHeight="1" x14ac:dyDescent="0.15"/>
  </sheetData>
  <sheetProtection selectLockedCells="1"/>
  <mergeCells count="188">
    <mergeCell ref="B4:F4"/>
    <mergeCell ref="H4:L5"/>
    <mergeCell ref="R4:S4"/>
    <mergeCell ref="B5:E8"/>
    <mergeCell ref="F5:F8"/>
    <mergeCell ref="N5:P5"/>
    <mergeCell ref="R5:S6"/>
    <mergeCell ref="H6:I6"/>
    <mergeCell ref="J6:L6"/>
    <mergeCell ref="N6:P6"/>
    <mergeCell ref="S10:S11"/>
    <mergeCell ref="B11:C13"/>
    <mergeCell ref="D11:I13"/>
    <mergeCell ref="N12:N13"/>
    <mergeCell ref="O12:R13"/>
    <mergeCell ref="S12:S13"/>
    <mergeCell ref="H7:I7"/>
    <mergeCell ref="J7:L7"/>
    <mergeCell ref="N7:P7"/>
    <mergeCell ref="H8:I8"/>
    <mergeCell ref="J8:L8"/>
    <mergeCell ref="B10:I10"/>
    <mergeCell ref="K10:M13"/>
    <mergeCell ref="N10:N11"/>
    <mergeCell ref="O10:R11"/>
    <mergeCell ref="B16:C16"/>
    <mergeCell ref="D16:I16"/>
    <mergeCell ref="K16:N16"/>
    <mergeCell ref="O16:S16"/>
    <mergeCell ref="B17:C17"/>
    <mergeCell ref="D17:I17"/>
    <mergeCell ref="K17:N17"/>
    <mergeCell ref="O17:R17"/>
    <mergeCell ref="B14:C14"/>
    <mergeCell ref="D14:I14"/>
    <mergeCell ref="K14:N14"/>
    <mergeCell ref="O14:R14"/>
    <mergeCell ref="B15:C15"/>
    <mergeCell ref="D15:I15"/>
    <mergeCell ref="K15:N15"/>
    <mergeCell ref="O15:S15"/>
    <mergeCell ref="D21:G21"/>
    <mergeCell ref="H21:J21"/>
    <mergeCell ref="M21:O21"/>
    <mergeCell ref="P21:S21"/>
    <mergeCell ref="D22:G22"/>
    <mergeCell ref="H22:J22"/>
    <mergeCell ref="M22:O22"/>
    <mergeCell ref="P22:S22"/>
    <mergeCell ref="B18:C18"/>
    <mergeCell ref="D18:I18"/>
    <mergeCell ref="K18:N18"/>
    <mergeCell ref="O18:R18"/>
    <mergeCell ref="D20:G20"/>
    <mergeCell ref="H20:J20"/>
    <mergeCell ref="M20:O20"/>
    <mergeCell ref="P20:S20"/>
    <mergeCell ref="D25:G25"/>
    <mergeCell ref="H25:J25"/>
    <mergeCell ref="M25:O25"/>
    <mergeCell ref="P25:S25"/>
    <mergeCell ref="D26:G26"/>
    <mergeCell ref="H26:J26"/>
    <mergeCell ref="M26:O26"/>
    <mergeCell ref="P26:S26"/>
    <mergeCell ref="D23:G23"/>
    <mergeCell ref="H23:J23"/>
    <mergeCell ref="M23:O23"/>
    <mergeCell ref="P23:S23"/>
    <mergeCell ref="D24:G24"/>
    <mergeCell ref="H24:J24"/>
    <mergeCell ref="M24:O24"/>
    <mergeCell ref="P24:S24"/>
    <mergeCell ref="D29:G29"/>
    <mergeCell ref="H29:J29"/>
    <mergeCell ref="M29:O29"/>
    <mergeCell ref="P29:S29"/>
    <mergeCell ref="D30:G30"/>
    <mergeCell ref="H30:J30"/>
    <mergeCell ref="M30:O30"/>
    <mergeCell ref="P30:S30"/>
    <mergeCell ref="D27:G27"/>
    <mergeCell ref="H27:J27"/>
    <mergeCell ref="M27:O27"/>
    <mergeCell ref="P27:S27"/>
    <mergeCell ref="D28:G28"/>
    <mergeCell ref="H28:J28"/>
    <mergeCell ref="M28:O28"/>
    <mergeCell ref="P28:S28"/>
    <mergeCell ref="D33:G33"/>
    <mergeCell ref="H33:J33"/>
    <mergeCell ref="M33:O33"/>
    <mergeCell ref="P33:S33"/>
    <mergeCell ref="D34:G34"/>
    <mergeCell ref="H34:J34"/>
    <mergeCell ref="M34:O34"/>
    <mergeCell ref="P34:S34"/>
    <mergeCell ref="D31:G31"/>
    <mergeCell ref="H31:J31"/>
    <mergeCell ref="M31:O31"/>
    <mergeCell ref="P31:S31"/>
    <mergeCell ref="D32:G32"/>
    <mergeCell ref="H32:J32"/>
    <mergeCell ref="M32:O32"/>
    <mergeCell ref="P32:S32"/>
    <mergeCell ref="D37:G37"/>
    <mergeCell ref="H37:J37"/>
    <mergeCell ref="M37:O37"/>
    <mergeCell ref="P37:S37"/>
    <mergeCell ref="D38:G38"/>
    <mergeCell ref="H38:J38"/>
    <mergeCell ref="M38:O38"/>
    <mergeCell ref="P38:S38"/>
    <mergeCell ref="D35:G35"/>
    <mergeCell ref="H35:J35"/>
    <mergeCell ref="M35:O35"/>
    <mergeCell ref="P35:S35"/>
    <mergeCell ref="D36:G36"/>
    <mergeCell ref="H36:J36"/>
    <mergeCell ref="M36:O36"/>
    <mergeCell ref="P36:S36"/>
    <mergeCell ref="D41:G41"/>
    <mergeCell ref="H41:J41"/>
    <mergeCell ref="M41:O41"/>
    <mergeCell ref="P41:S41"/>
    <mergeCell ref="D42:G42"/>
    <mergeCell ref="H42:J42"/>
    <mergeCell ref="M42:O42"/>
    <mergeCell ref="P42:S42"/>
    <mergeCell ref="D39:G39"/>
    <mergeCell ref="H39:J39"/>
    <mergeCell ref="M39:O39"/>
    <mergeCell ref="P39:S39"/>
    <mergeCell ref="D40:G40"/>
    <mergeCell ref="H40:J40"/>
    <mergeCell ref="M40:O40"/>
    <mergeCell ref="P40:S40"/>
    <mergeCell ref="D45:G45"/>
    <mergeCell ref="H45:J45"/>
    <mergeCell ref="M45:O45"/>
    <mergeCell ref="P45:S45"/>
    <mergeCell ref="D46:G46"/>
    <mergeCell ref="H46:J46"/>
    <mergeCell ref="M46:O46"/>
    <mergeCell ref="P46:S46"/>
    <mergeCell ref="D43:G43"/>
    <mergeCell ref="H43:J43"/>
    <mergeCell ref="M43:O43"/>
    <mergeCell ref="P43:S43"/>
    <mergeCell ref="D44:G44"/>
    <mergeCell ref="H44:J44"/>
    <mergeCell ref="M44:O44"/>
    <mergeCell ref="P44:S44"/>
    <mergeCell ref="D49:G49"/>
    <mergeCell ref="H49:J49"/>
    <mergeCell ref="M49:O49"/>
    <mergeCell ref="P49:S49"/>
    <mergeCell ref="D50:G50"/>
    <mergeCell ref="H50:J50"/>
    <mergeCell ref="M50:O50"/>
    <mergeCell ref="P50:S50"/>
    <mergeCell ref="D47:G47"/>
    <mergeCell ref="H47:J47"/>
    <mergeCell ref="M47:O47"/>
    <mergeCell ref="P47:S47"/>
    <mergeCell ref="D48:G48"/>
    <mergeCell ref="H48:J48"/>
    <mergeCell ref="M48:O48"/>
    <mergeCell ref="P48:S48"/>
    <mergeCell ref="B52:F52"/>
    <mergeCell ref="H52:S52"/>
    <mergeCell ref="B53:F62"/>
    <mergeCell ref="H53:J53"/>
    <mergeCell ref="K53:L53"/>
    <mergeCell ref="M53:O53"/>
    <mergeCell ref="P53:S53"/>
    <mergeCell ref="H54:J54"/>
    <mergeCell ref="K54:L54"/>
    <mergeCell ref="M54:O56"/>
    <mergeCell ref="P54:S56"/>
    <mergeCell ref="H55:J55"/>
    <mergeCell ref="K55:L55"/>
    <mergeCell ref="H56:J56"/>
    <mergeCell ref="K56:L56"/>
    <mergeCell ref="H57:J57"/>
    <mergeCell ref="K57:L57"/>
    <mergeCell ref="M57:O57"/>
    <mergeCell ref="P57:S57"/>
  </mergeCells>
  <phoneticPr fontId="1"/>
  <conditionalFormatting sqref="K54:L54">
    <cfRule type="expression" dxfId="1" priority="1">
      <formula>$J$7="車両動態管理システム"</formula>
    </cfRule>
  </conditionalFormatting>
  <dataValidations count="7">
    <dataValidation type="whole" allowBlank="1" showInputMessage="1" showErrorMessage="1" sqref="N7:P7">
      <formula1>1</formula1>
      <formula2>50</formula2>
    </dataValidation>
    <dataValidation allowBlank="1" showInputMessage="1" sqref="O15:S15"/>
    <dataValidation imeMode="halfAlpha" allowBlank="1" showInputMessage="1" showErrorMessage="1" sqref="M21:O50 O17:R18 K21:K50 D16:I18"/>
    <dataValidation type="list" allowBlank="1" showInputMessage="1" showErrorMessage="1" sqref="B21:B50">
      <formula1>$V$14:$V$16</formula1>
    </dataValidation>
    <dataValidation type="list" allowBlank="1" showInputMessage="1" showErrorMessage="1" sqref="J8:L8">
      <formula1>INDIRECT($J$7)</formula1>
    </dataValidation>
    <dataValidation type="list" allowBlank="1" showInputMessage="1" showErrorMessage="1" sqref="J6:L6">
      <formula1>"補助対象,補助対象外"</formula1>
    </dataValidation>
    <dataValidation type="list" allowBlank="1" showInputMessage="1" showErrorMessage="1" sqref="C21:C50">
      <formula1>$V$21:$V$22</formula1>
    </dataValidation>
  </dataValidations>
  <pageMargins left="0.67" right="0.23622047244094491" top="0.46" bottom="0.15748031496062992" header="0.31496062992125984" footer="0.15748031496062992"/>
  <pageSetup paperSize="9" scale="7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項目リスト!$A$3:$A$6</xm:f>
          </x14:formula1>
          <xm:sqref>J7:L7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P78:W80"/>
  <sheetViews>
    <sheetView showGridLines="0" view="pageBreakPreview" zoomScaleNormal="55" zoomScaleSheetLayoutView="100" workbookViewId="0">
      <selection activeCell="Q79" sqref="Q79"/>
    </sheetView>
  </sheetViews>
  <sheetFormatPr defaultRowHeight="13.5" x14ac:dyDescent="0.15"/>
  <sheetData>
    <row r="78" spans="16:23" x14ac:dyDescent="0.15">
      <c r="P78" s="25"/>
      <c r="Q78" s="25"/>
      <c r="R78" s="25"/>
      <c r="S78" s="25"/>
      <c r="T78" s="25"/>
      <c r="U78" s="25"/>
      <c r="V78" s="25"/>
      <c r="W78" s="25"/>
    </row>
    <row r="79" spans="16:23" x14ac:dyDescent="0.15">
      <c r="P79" s="25"/>
    </row>
    <row r="80" spans="16:23" x14ac:dyDescent="0.15">
      <c r="P80" s="25"/>
    </row>
  </sheetData>
  <sheetProtection selectLockedCells="1" selectUnlockedCells="1"/>
  <phoneticPr fontId="1"/>
  <printOptions horizontalCentered="1" verticalCentered="1"/>
  <pageMargins left="0.70866141732283472" right="0.39370078740157483" top="0.59055118110236227" bottom="0.59055118110236227" header="0.31496062992125984" footer="0.31496062992125984"/>
  <pageSetup paperSize="8" scale="7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8"/>
  <sheetViews>
    <sheetView showZeros="0" tabSelected="1" zoomScaleNormal="100" zoomScaleSheetLayoutView="100" workbookViewId="0">
      <selection activeCell="B5" sqref="B5:E8"/>
    </sheetView>
  </sheetViews>
  <sheetFormatPr defaultRowHeight="13.5" x14ac:dyDescent="0.15"/>
  <cols>
    <col min="1" max="1" width="1.25" style="49" customWidth="1"/>
    <col min="2" max="6" width="9" style="49"/>
    <col min="7" max="7" width="0.875" style="49" customWidth="1"/>
    <col min="8" max="9" width="9" style="49"/>
    <col min="10" max="10" width="0.875" style="49" customWidth="1"/>
    <col min="11" max="12" width="9" style="49"/>
    <col min="13" max="13" width="0.875" style="49" customWidth="1"/>
    <col min="14" max="16" width="9" style="49"/>
    <col min="17" max="17" width="0.875" style="49" customWidth="1"/>
    <col min="18" max="18" width="9" style="49"/>
    <col min="19" max="19" width="5.625" style="49" customWidth="1"/>
    <col min="20" max="20" width="1.625" style="49" customWidth="1"/>
    <col min="21" max="21" width="9" style="46"/>
    <col min="22" max="22" width="26.875" style="46" hidden="1" customWidth="1"/>
    <col min="23" max="16384" width="9" style="46"/>
  </cols>
  <sheetData>
    <row r="1" spans="1:22" ht="5.0999999999999996" customHeight="1" x14ac:dyDescent="0.15">
      <c r="A1" s="35"/>
      <c r="B1" s="35"/>
      <c r="C1" s="35"/>
      <c r="D1" s="35"/>
      <c r="E1" s="35"/>
      <c r="F1" s="35"/>
      <c r="G1" s="35"/>
      <c r="H1" s="35"/>
      <c r="I1" s="35"/>
      <c r="J1" s="35"/>
      <c r="K1" s="35"/>
      <c r="L1" s="35"/>
      <c r="M1" s="35"/>
      <c r="N1" s="35"/>
      <c r="O1" s="35"/>
      <c r="P1" s="35"/>
      <c r="Q1" s="35"/>
      <c r="R1" s="35"/>
      <c r="S1" s="35"/>
      <c r="T1" s="35"/>
    </row>
    <row r="2" spans="1:22" x14ac:dyDescent="0.15">
      <c r="A2" s="35"/>
      <c r="B2" s="36" t="s">
        <v>61</v>
      </c>
      <c r="C2" s="35"/>
      <c r="D2" s="35"/>
      <c r="E2" s="35"/>
      <c r="F2" s="35"/>
      <c r="G2" s="35"/>
      <c r="H2" s="35"/>
      <c r="I2" s="35"/>
      <c r="J2" s="35"/>
      <c r="K2" s="35"/>
      <c r="L2" s="35"/>
      <c r="M2" s="35"/>
      <c r="N2" s="35"/>
      <c r="O2" s="35"/>
      <c r="P2" s="35"/>
      <c r="Q2" s="35"/>
      <c r="R2" s="35"/>
      <c r="S2" s="37"/>
      <c r="T2" s="39"/>
    </row>
    <row r="3" spans="1:22" ht="5.0999999999999996" customHeight="1" thickBot="1" x14ac:dyDescent="0.2">
      <c r="A3" s="35"/>
      <c r="B3" s="36"/>
      <c r="C3" s="35"/>
      <c r="D3" s="35"/>
      <c r="E3" s="35"/>
      <c r="F3" s="35"/>
      <c r="G3" s="35"/>
      <c r="H3" s="35"/>
      <c r="I3" s="35"/>
      <c r="J3" s="35"/>
      <c r="K3" s="35"/>
      <c r="L3" s="35"/>
      <c r="M3" s="35"/>
      <c r="N3" s="35"/>
      <c r="O3" s="35"/>
      <c r="P3" s="35"/>
      <c r="Q3" s="35"/>
      <c r="R3" s="35"/>
      <c r="S3" s="35"/>
      <c r="T3" s="39"/>
    </row>
    <row r="4" spans="1:22" ht="18" customHeight="1" x14ac:dyDescent="0.15">
      <c r="A4" s="35"/>
      <c r="B4" s="202" t="s">
        <v>5</v>
      </c>
      <c r="C4" s="203"/>
      <c r="D4" s="203"/>
      <c r="E4" s="203"/>
      <c r="F4" s="204"/>
      <c r="G4" s="38"/>
      <c r="H4" s="222" t="s">
        <v>7</v>
      </c>
      <c r="I4" s="222"/>
      <c r="J4" s="222"/>
      <c r="K4" s="222"/>
      <c r="L4" s="222"/>
      <c r="M4" s="38"/>
      <c r="N4" s="38"/>
      <c r="O4" s="38"/>
      <c r="P4" s="38"/>
      <c r="Q4" s="38"/>
      <c r="R4" s="206" t="s">
        <v>45</v>
      </c>
      <c r="S4" s="140"/>
      <c r="T4" s="39"/>
    </row>
    <row r="5" spans="1:22" ht="18" customHeight="1" thickBot="1" x14ac:dyDescent="0.2">
      <c r="A5" s="35"/>
      <c r="B5" s="232"/>
      <c r="C5" s="233"/>
      <c r="D5" s="233"/>
      <c r="E5" s="233"/>
      <c r="F5" s="238" t="s">
        <v>6</v>
      </c>
      <c r="G5" s="38"/>
      <c r="H5" s="222"/>
      <c r="I5" s="222"/>
      <c r="J5" s="222"/>
      <c r="K5" s="222"/>
      <c r="L5" s="222"/>
      <c r="M5" s="38"/>
      <c r="N5" s="244"/>
      <c r="O5" s="244"/>
      <c r="P5" s="244"/>
      <c r="Q5" s="38"/>
      <c r="R5" s="216"/>
      <c r="S5" s="217"/>
      <c r="T5" s="39"/>
    </row>
    <row r="6" spans="1:22" ht="18" customHeight="1" thickBot="1" x14ac:dyDescent="0.2">
      <c r="A6" s="35"/>
      <c r="B6" s="234"/>
      <c r="C6" s="235"/>
      <c r="D6" s="235"/>
      <c r="E6" s="235"/>
      <c r="F6" s="239"/>
      <c r="G6" s="38"/>
      <c r="H6" s="206" t="s">
        <v>33</v>
      </c>
      <c r="I6" s="139"/>
      <c r="J6" s="220"/>
      <c r="K6" s="220"/>
      <c r="L6" s="221"/>
      <c r="M6" s="38"/>
      <c r="N6" s="206" t="str">
        <f>IF($J$7="車両動態管理システム","申請車両台数（台）",IF(OR($J$7="予約受付システム等",$J$7="配車計画システム"),"導入事業所箇所数（箇所）","入力不要"))</f>
        <v>入力不要</v>
      </c>
      <c r="O6" s="139"/>
      <c r="P6" s="140"/>
      <c r="Q6" s="2"/>
      <c r="R6" s="218"/>
      <c r="S6" s="219"/>
      <c r="T6" s="39"/>
    </row>
    <row r="7" spans="1:22" ht="18" customHeight="1" thickBot="1" x14ac:dyDescent="0.2">
      <c r="A7" s="35"/>
      <c r="B7" s="234"/>
      <c r="C7" s="235"/>
      <c r="D7" s="235"/>
      <c r="E7" s="235"/>
      <c r="F7" s="239"/>
      <c r="G7" s="38"/>
      <c r="H7" s="181" t="s">
        <v>47</v>
      </c>
      <c r="I7" s="69"/>
      <c r="J7" s="182"/>
      <c r="K7" s="183"/>
      <c r="L7" s="184"/>
      <c r="M7" s="38"/>
      <c r="N7" s="241"/>
      <c r="O7" s="242"/>
      <c r="P7" s="243"/>
      <c r="Q7" s="2"/>
      <c r="R7" s="38"/>
      <c r="S7" s="38"/>
      <c r="T7" s="39"/>
    </row>
    <row r="8" spans="1:22" ht="18" customHeight="1" thickBot="1" x14ac:dyDescent="0.2">
      <c r="A8" s="35"/>
      <c r="B8" s="236"/>
      <c r="C8" s="237"/>
      <c r="D8" s="237"/>
      <c r="E8" s="237"/>
      <c r="F8" s="240"/>
      <c r="G8" s="38"/>
      <c r="H8" s="188" t="s">
        <v>46</v>
      </c>
      <c r="I8" s="189"/>
      <c r="J8" s="190"/>
      <c r="K8" s="190"/>
      <c r="L8" s="191"/>
      <c r="M8" s="38"/>
      <c r="N8" s="38"/>
      <c r="O8" s="38"/>
      <c r="P8" s="38"/>
      <c r="Q8" s="38"/>
      <c r="R8" s="38"/>
      <c r="S8" s="38"/>
      <c r="T8" s="39"/>
    </row>
    <row r="9" spans="1:22" ht="5.0999999999999996" customHeight="1" thickBot="1" x14ac:dyDescent="0.2">
      <c r="A9" s="35"/>
      <c r="B9" s="38"/>
      <c r="C9" s="38"/>
      <c r="D9" s="38"/>
      <c r="E9" s="38"/>
      <c r="F9" s="38"/>
      <c r="G9" s="38"/>
      <c r="H9" s="38"/>
      <c r="I9" s="38"/>
      <c r="J9" s="38"/>
      <c r="K9" s="38"/>
      <c r="L9" s="38"/>
      <c r="M9" s="38"/>
      <c r="N9" s="38"/>
      <c r="O9" s="38"/>
      <c r="P9" s="38"/>
      <c r="Q9" s="38"/>
      <c r="R9" s="38"/>
      <c r="S9" s="38"/>
      <c r="T9" s="39"/>
    </row>
    <row r="10" spans="1:22" ht="18" customHeight="1" x14ac:dyDescent="0.15">
      <c r="A10" s="35"/>
      <c r="B10" s="192" t="s">
        <v>8</v>
      </c>
      <c r="C10" s="193"/>
      <c r="D10" s="193"/>
      <c r="E10" s="193"/>
      <c r="F10" s="193"/>
      <c r="G10" s="193"/>
      <c r="H10" s="193"/>
      <c r="I10" s="194"/>
      <c r="J10" s="2"/>
      <c r="K10" s="54" t="s">
        <v>15</v>
      </c>
      <c r="L10" s="55"/>
      <c r="M10" s="55"/>
      <c r="N10" s="199" t="s">
        <v>16</v>
      </c>
      <c r="O10" s="229">
        <f>K57+O14</f>
        <v>0</v>
      </c>
      <c r="P10" s="230"/>
      <c r="Q10" s="230"/>
      <c r="R10" s="230"/>
      <c r="S10" s="231" t="s">
        <v>18</v>
      </c>
      <c r="T10" s="39"/>
    </row>
    <row r="11" spans="1:22" ht="18" customHeight="1" x14ac:dyDescent="0.15">
      <c r="A11" s="35"/>
      <c r="B11" s="160" t="s">
        <v>9</v>
      </c>
      <c r="C11" s="161"/>
      <c r="D11" s="166"/>
      <c r="E11" s="167"/>
      <c r="F11" s="167"/>
      <c r="G11" s="167"/>
      <c r="H11" s="167"/>
      <c r="I11" s="168"/>
      <c r="J11" s="2"/>
      <c r="K11" s="195"/>
      <c r="L11" s="196"/>
      <c r="M11" s="196"/>
      <c r="N11" s="175"/>
      <c r="O11" s="225"/>
      <c r="P11" s="226"/>
      <c r="Q11" s="226"/>
      <c r="R11" s="226"/>
      <c r="S11" s="228"/>
      <c r="T11" s="39"/>
    </row>
    <row r="12" spans="1:22" ht="18" customHeight="1" x14ac:dyDescent="0.15">
      <c r="A12" s="35"/>
      <c r="B12" s="162"/>
      <c r="C12" s="163"/>
      <c r="D12" s="169"/>
      <c r="E12" s="170"/>
      <c r="F12" s="170"/>
      <c r="G12" s="170"/>
      <c r="H12" s="170"/>
      <c r="I12" s="171"/>
      <c r="J12" s="2"/>
      <c r="K12" s="195"/>
      <c r="L12" s="196"/>
      <c r="M12" s="196"/>
      <c r="N12" s="70" t="s">
        <v>17</v>
      </c>
      <c r="O12" s="223">
        <f>K57</f>
        <v>0</v>
      </c>
      <c r="P12" s="224"/>
      <c r="Q12" s="224"/>
      <c r="R12" s="224"/>
      <c r="S12" s="227" t="s">
        <v>18</v>
      </c>
      <c r="T12" s="39"/>
    </row>
    <row r="13" spans="1:22" ht="18" customHeight="1" x14ac:dyDescent="0.15">
      <c r="A13" s="35"/>
      <c r="B13" s="164"/>
      <c r="C13" s="165"/>
      <c r="D13" s="172"/>
      <c r="E13" s="173"/>
      <c r="F13" s="173"/>
      <c r="G13" s="173"/>
      <c r="H13" s="173"/>
      <c r="I13" s="174"/>
      <c r="J13" s="2"/>
      <c r="K13" s="197"/>
      <c r="L13" s="198"/>
      <c r="M13" s="198"/>
      <c r="N13" s="175"/>
      <c r="O13" s="225"/>
      <c r="P13" s="226"/>
      <c r="Q13" s="226"/>
      <c r="R13" s="226"/>
      <c r="S13" s="228"/>
      <c r="T13" s="39"/>
      <c r="V13" s="47" t="s">
        <v>42</v>
      </c>
    </row>
    <row r="14" spans="1:22" ht="18" customHeight="1" x14ac:dyDescent="0.15">
      <c r="A14" s="35"/>
      <c r="B14" s="141" t="s">
        <v>10</v>
      </c>
      <c r="C14" s="142"/>
      <c r="D14" s="143"/>
      <c r="E14" s="144"/>
      <c r="F14" s="144"/>
      <c r="G14" s="144"/>
      <c r="H14" s="144"/>
      <c r="I14" s="145"/>
      <c r="J14" s="2"/>
      <c r="K14" s="154" t="s">
        <v>19</v>
      </c>
      <c r="L14" s="155"/>
      <c r="M14" s="155"/>
      <c r="N14" s="155"/>
      <c r="O14" s="247">
        <f>ROUNDDOWN((K57*0.1),0)</f>
        <v>0</v>
      </c>
      <c r="P14" s="247"/>
      <c r="Q14" s="248"/>
      <c r="R14" s="248"/>
      <c r="S14" s="34" t="s">
        <v>18</v>
      </c>
      <c r="T14" s="39"/>
      <c r="V14" s="47" t="str">
        <f>IF($J$7="車両動態管理システム","","設計開発費")</f>
        <v>設計開発費</v>
      </c>
    </row>
    <row r="15" spans="1:22" ht="18" customHeight="1" x14ac:dyDescent="0.15">
      <c r="A15" s="35"/>
      <c r="B15" s="141" t="s">
        <v>11</v>
      </c>
      <c r="C15" s="142"/>
      <c r="D15" s="143"/>
      <c r="E15" s="144"/>
      <c r="F15" s="144"/>
      <c r="G15" s="144"/>
      <c r="H15" s="144"/>
      <c r="I15" s="145"/>
      <c r="J15" s="2"/>
      <c r="K15" s="146" t="s">
        <v>20</v>
      </c>
      <c r="L15" s="147"/>
      <c r="M15" s="147"/>
      <c r="N15" s="148"/>
      <c r="O15" s="149" t="s">
        <v>59</v>
      </c>
      <c r="P15" s="150"/>
      <c r="Q15" s="150"/>
      <c r="R15" s="150"/>
      <c r="S15" s="151"/>
      <c r="T15" s="39"/>
      <c r="V15" s="47" t="s">
        <v>40</v>
      </c>
    </row>
    <row r="16" spans="1:22" ht="18" customHeight="1" x14ac:dyDescent="0.15">
      <c r="A16" s="35"/>
      <c r="B16" s="141" t="s">
        <v>12</v>
      </c>
      <c r="C16" s="142"/>
      <c r="D16" s="143"/>
      <c r="E16" s="144"/>
      <c r="F16" s="144"/>
      <c r="G16" s="144"/>
      <c r="H16" s="144"/>
      <c r="I16" s="145"/>
      <c r="J16" s="2"/>
      <c r="K16" s="146" t="s">
        <v>32</v>
      </c>
      <c r="L16" s="147"/>
      <c r="M16" s="147"/>
      <c r="N16" s="148"/>
      <c r="O16" s="149"/>
      <c r="P16" s="150"/>
      <c r="Q16" s="150"/>
      <c r="R16" s="150"/>
      <c r="S16" s="151"/>
      <c r="T16" s="39"/>
      <c r="V16" s="47" t="s">
        <v>41</v>
      </c>
    </row>
    <row r="17" spans="1:22" ht="18" customHeight="1" x14ac:dyDescent="0.15">
      <c r="A17" s="35"/>
      <c r="B17" s="141" t="s">
        <v>13</v>
      </c>
      <c r="C17" s="142"/>
      <c r="D17" s="143"/>
      <c r="E17" s="144"/>
      <c r="F17" s="144"/>
      <c r="G17" s="144"/>
      <c r="H17" s="144"/>
      <c r="I17" s="145"/>
      <c r="J17" s="2"/>
      <c r="K17" s="146" t="s">
        <v>21</v>
      </c>
      <c r="L17" s="147"/>
      <c r="M17" s="147"/>
      <c r="N17" s="148"/>
      <c r="O17" s="245"/>
      <c r="P17" s="246"/>
      <c r="Q17" s="246"/>
      <c r="R17" s="246"/>
      <c r="S17" s="44" t="s">
        <v>24</v>
      </c>
      <c r="T17" s="39"/>
    </row>
    <row r="18" spans="1:22" ht="18" customHeight="1" thickBot="1" x14ac:dyDescent="0.2">
      <c r="A18" s="35"/>
      <c r="B18" s="126" t="s">
        <v>14</v>
      </c>
      <c r="C18" s="127"/>
      <c r="D18" s="253"/>
      <c r="E18" s="254"/>
      <c r="F18" s="254"/>
      <c r="G18" s="254"/>
      <c r="H18" s="254"/>
      <c r="I18" s="255"/>
      <c r="J18" s="2"/>
      <c r="K18" s="131" t="s">
        <v>22</v>
      </c>
      <c r="L18" s="132"/>
      <c r="M18" s="132"/>
      <c r="N18" s="133"/>
      <c r="O18" s="256"/>
      <c r="P18" s="257"/>
      <c r="Q18" s="257"/>
      <c r="R18" s="257"/>
      <c r="S18" s="45" t="s">
        <v>23</v>
      </c>
      <c r="T18" s="39"/>
    </row>
    <row r="19" spans="1:22" ht="5.0999999999999996" customHeight="1" thickBot="1" x14ac:dyDescent="0.2">
      <c r="A19" s="35"/>
      <c r="B19" s="38"/>
      <c r="C19" s="38"/>
      <c r="D19" s="38"/>
      <c r="E19" s="38"/>
      <c r="F19" s="38"/>
      <c r="G19" s="38"/>
      <c r="H19" s="38"/>
      <c r="I19" s="38"/>
      <c r="J19" s="38"/>
      <c r="K19" s="38"/>
      <c r="L19" s="38"/>
      <c r="M19" s="38"/>
      <c r="N19" s="38"/>
      <c r="O19" s="38"/>
      <c r="P19" s="38"/>
      <c r="Q19" s="38"/>
      <c r="R19" s="38"/>
      <c r="S19" s="38"/>
      <c r="T19" s="39"/>
    </row>
    <row r="20" spans="1:22" ht="20.100000000000001" customHeight="1" x14ac:dyDescent="0.15">
      <c r="A20" s="35"/>
      <c r="B20" s="10" t="s">
        <v>0</v>
      </c>
      <c r="C20" s="8" t="s">
        <v>39</v>
      </c>
      <c r="D20" s="136" t="s">
        <v>1</v>
      </c>
      <c r="E20" s="137"/>
      <c r="F20" s="137"/>
      <c r="G20" s="138"/>
      <c r="H20" s="139" t="s">
        <v>2</v>
      </c>
      <c r="I20" s="139"/>
      <c r="J20" s="139"/>
      <c r="K20" s="7" t="s">
        <v>3</v>
      </c>
      <c r="L20" s="7" t="s">
        <v>4</v>
      </c>
      <c r="M20" s="139" t="s">
        <v>25</v>
      </c>
      <c r="N20" s="139"/>
      <c r="O20" s="139"/>
      <c r="P20" s="139" t="s">
        <v>26</v>
      </c>
      <c r="Q20" s="139"/>
      <c r="R20" s="139"/>
      <c r="S20" s="140"/>
      <c r="T20" s="39"/>
      <c r="V20" s="47" t="s">
        <v>43</v>
      </c>
    </row>
    <row r="21" spans="1:22" ht="20.100000000000001" customHeight="1" x14ac:dyDescent="0.15">
      <c r="A21" s="35"/>
      <c r="B21" s="15" t="s">
        <v>36</v>
      </c>
      <c r="C21" s="16"/>
      <c r="D21" s="119"/>
      <c r="E21" s="120"/>
      <c r="F21" s="120"/>
      <c r="G21" s="121"/>
      <c r="H21" s="122"/>
      <c r="I21" s="122"/>
      <c r="J21" s="122"/>
      <c r="K21" s="17"/>
      <c r="L21" s="18"/>
      <c r="M21" s="123"/>
      <c r="N21" s="123"/>
      <c r="O21" s="123"/>
      <c r="P21" s="249">
        <f>K21*M21</f>
        <v>0</v>
      </c>
      <c r="Q21" s="249"/>
      <c r="R21" s="249"/>
      <c r="S21" s="250"/>
      <c r="T21" s="39"/>
      <c r="V21" s="47" t="str">
        <f>IF($J$7="車両動態管理システム","車載器","システム設備")</f>
        <v>システム設備</v>
      </c>
    </row>
    <row r="22" spans="1:22" ht="20.100000000000001" customHeight="1" x14ac:dyDescent="0.15">
      <c r="A22" s="35"/>
      <c r="B22" s="19" t="s">
        <v>36</v>
      </c>
      <c r="C22" s="20"/>
      <c r="D22" s="105"/>
      <c r="E22" s="106"/>
      <c r="F22" s="106"/>
      <c r="G22" s="107"/>
      <c r="H22" s="108"/>
      <c r="I22" s="108"/>
      <c r="J22" s="108"/>
      <c r="K22" s="21"/>
      <c r="L22" s="21"/>
      <c r="M22" s="109"/>
      <c r="N22" s="109"/>
      <c r="O22" s="109"/>
      <c r="P22" s="251">
        <f t="shared" ref="P22:P50" si="0">K22*M22</f>
        <v>0</v>
      </c>
      <c r="Q22" s="251"/>
      <c r="R22" s="251"/>
      <c r="S22" s="252"/>
      <c r="T22" s="39"/>
      <c r="V22" s="47" t="s">
        <v>44</v>
      </c>
    </row>
    <row r="23" spans="1:22" ht="20.100000000000001" customHeight="1" x14ac:dyDescent="0.15">
      <c r="A23" s="35"/>
      <c r="B23" s="19" t="s">
        <v>37</v>
      </c>
      <c r="C23" s="20"/>
      <c r="D23" s="105"/>
      <c r="E23" s="106"/>
      <c r="F23" s="106"/>
      <c r="G23" s="107"/>
      <c r="H23" s="108"/>
      <c r="I23" s="108"/>
      <c r="J23" s="108"/>
      <c r="K23" s="21"/>
      <c r="L23" s="21"/>
      <c r="M23" s="109"/>
      <c r="N23" s="109"/>
      <c r="O23" s="109"/>
      <c r="P23" s="251">
        <f t="shared" si="0"/>
        <v>0</v>
      </c>
      <c r="Q23" s="251"/>
      <c r="R23" s="251"/>
      <c r="S23" s="252"/>
      <c r="T23" s="39"/>
      <c r="V23" s="48"/>
    </row>
    <row r="24" spans="1:22" ht="20.100000000000001" customHeight="1" x14ac:dyDescent="0.15">
      <c r="A24" s="35"/>
      <c r="B24" s="19"/>
      <c r="C24" s="20"/>
      <c r="D24" s="105"/>
      <c r="E24" s="106"/>
      <c r="F24" s="106"/>
      <c r="G24" s="107"/>
      <c r="H24" s="108"/>
      <c r="I24" s="108"/>
      <c r="J24" s="108"/>
      <c r="K24" s="21"/>
      <c r="L24" s="21"/>
      <c r="M24" s="109"/>
      <c r="N24" s="109"/>
      <c r="O24" s="109"/>
      <c r="P24" s="251">
        <f t="shared" si="0"/>
        <v>0</v>
      </c>
      <c r="Q24" s="251"/>
      <c r="R24" s="251"/>
      <c r="S24" s="252"/>
      <c r="T24" s="39"/>
    </row>
    <row r="25" spans="1:22" ht="20.100000000000001" customHeight="1" x14ac:dyDescent="0.15">
      <c r="A25" s="35"/>
      <c r="B25" s="19"/>
      <c r="C25" s="20"/>
      <c r="D25" s="105"/>
      <c r="E25" s="106"/>
      <c r="F25" s="106"/>
      <c r="G25" s="107"/>
      <c r="H25" s="108"/>
      <c r="I25" s="108"/>
      <c r="J25" s="108"/>
      <c r="K25" s="21"/>
      <c r="L25" s="21"/>
      <c r="M25" s="109"/>
      <c r="N25" s="109"/>
      <c r="O25" s="109"/>
      <c r="P25" s="251">
        <f t="shared" si="0"/>
        <v>0</v>
      </c>
      <c r="Q25" s="251"/>
      <c r="R25" s="251"/>
      <c r="S25" s="252"/>
      <c r="T25" s="39"/>
    </row>
    <row r="26" spans="1:22" ht="20.100000000000001" customHeight="1" x14ac:dyDescent="0.15">
      <c r="A26" s="35"/>
      <c r="B26" s="19"/>
      <c r="C26" s="20"/>
      <c r="D26" s="105"/>
      <c r="E26" s="106"/>
      <c r="F26" s="106"/>
      <c r="G26" s="107"/>
      <c r="H26" s="108"/>
      <c r="I26" s="108"/>
      <c r="J26" s="108"/>
      <c r="K26" s="21"/>
      <c r="L26" s="21"/>
      <c r="M26" s="109"/>
      <c r="N26" s="109"/>
      <c r="O26" s="109"/>
      <c r="P26" s="251">
        <f t="shared" si="0"/>
        <v>0</v>
      </c>
      <c r="Q26" s="251"/>
      <c r="R26" s="251"/>
      <c r="S26" s="252"/>
      <c r="T26" s="39"/>
    </row>
    <row r="27" spans="1:22" ht="20.100000000000001" customHeight="1" x14ac:dyDescent="0.15">
      <c r="A27" s="35"/>
      <c r="B27" s="19"/>
      <c r="C27" s="20"/>
      <c r="D27" s="105"/>
      <c r="E27" s="106"/>
      <c r="F27" s="106"/>
      <c r="G27" s="107"/>
      <c r="H27" s="108"/>
      <c r="I27" s="108"/>
      <c r="J27" s="108"/>
      <c r="K27" s="21"/>
      <c r="L27" s="21"/>
      <c r="M27" s="109"/>
      <c r="N27" s="109"/>
      <c r="O27" s="109"/>
      <c r="P27" s="251">
        <f t="shared" si="0"/>
        <v>0</v>
      </c>
      <c r="Q27" s="251"/>
      <c r="R27" s="251"/>
      <c r="S27" s="252"/>
      <c r="T27" s="39"/>
    </row>
    <row r="28" spans="1:22" ht="20.100000000000001" customHeight="1" x14ac:dyDescent="0.15">
      <c r="A28" s="35"/>
      <c r="B28" s="19"/>
      <c r="C28" s="20"/>
      <c r="D28" s="105"/>
      <c r="E28" s="106"/>
      <c r="F28" s="106"/>
      <c r="G28" s="107"/>
      <c r="H28" s="108"/>
      <c r="I28" s="108"/>
      <c r="J28" s="108"/>
      <c r="K28" s="21"/>
      <c r="L28" s="21"/>
      <c r="M28" s="109"/>
      <c r="N28" s="109"/>
      <c r="O28" s="109"/>
      <c r="P28" s="251">
        <f t="shared" si="0"/>
        <v>0</v>
      </c>
      <c r="Q28" s="251"/>
      <c r="R28" s="251"/>
      <c r="S28" s="252"/>
      <c r="T28" s="39"/>
    </row>
    <row r="29" spans="1:22" ht="20.100000000000001" customHeight="1" x14ac:dyDescent="0.15">
      <c r="A29" s="35"/>
      <c r="B29" s="19"/>
      <c r="C29" s="20"/>
      <c r="D29" s="105"/>
      <c r="E29" s="106"/>
      <c r="F29" s="106"/>
      <c r="G29" s="107"/>
      <c r="H29" s="108"/>
      <c r="I29" s="108"/>
      <c r="J29" s="108"/>
      <c r="K29" s="21"/>
      <c r="L29" s="21"/>
      <c r="M29" s="109"/>
      <c r="N29" s="109"/>
      <c r="O29" s="109"/>
      <c r="P29" s="251">
        <f t="shared" si="0"/>
        <v>0</v>
      </c>
      <c r="Q29" s="251"/>
      <c r="R29" s="251"/>
      <c r="S29" s="252"/>
      <c r="T29" s="39"/>
    </row>
    <row r="30" spans="1:22" ht="20.100000000000001" customHeight="1" x14ac:dyDescent="0.15">
      <c r="A30" s="35"/>
      <c r="B30" s="19"/>
      <c r="C30" s="20"/>
      <c r="D30" s="105"/>
      <c r="E30" s="106"/>
      <c r="F30" s="106"/>
      <c r="G30" s="107"/>
      <c r="H30" s="108"/>
      <c r="I30" s="108"/>
      <c r="J30" s="108"/>
      <c r="K30" s="21"/>
      <c r="L30" s="21"/>
      <c r="M30" s="109"/>
      <c r="N30" s="109"/>
      <c r="O30" s="109"/>
      <c r="P30" s="251">
        <f t="shared" si="0"/>
        <v>0</v>
      </c>
      <c r="Q30" s="251"/>
      <c r="R30" s="251"/>
      <c r="S30" s="252"/>
      <c r="T30" s="39"/>
    </row>
    <row r="31" spans="1:22" ht="20.100000000000001" customHeight="1" x14ac:dyDescent="0.15">
      <c r="A31" s="35"/>
      <c r="B31" s="19"/>
      <c r="C31" s="20"/>
      <c r="D31" s="105"/>
      <c r="E31" s="106"/>
      <c r="F31" s="106"/>
      <c r="G31" s="107"/>
      <c r="H31" s="108"/>
      <c r="I31" s="108"/>
      <c r="J31" s="108"/>
      <c r="K31" s="21"/>
      <c r="L31" s="21"/>
      <c r="M31" s="109"/>
      <c r="N31" s="109"/>
      <c r="O31" s="109"/>
      <c r="P31" s="251">
        <f t="shared" si="0"/>
        <v>0</v>
      </c>
      <c r="Q31" s="251"/>
      <c r="R31" s="251"/>
      <c r="S31" s="252"/>
      <c r="T31" s="39"/>
    </row>
    <row r="32" spans="1:22" ht="20.100000000000001" customHeight="1" x14ac:dyDescent="0.15">
      <c r="A32" s="35"/>
      <c r="B32" s="19"/>
      <c r="C32" s="20"/>
      <c r="D32" s="105"/>
      <c r="E32" s="106"/>
      <c r="F32" s="106"/>
      <c r="G32" s="107"/>
      <c r="H32" s="108"/>
      <c r="I32" s="108"/>
      <c r="J32" s="108"/>
      <c r="K32" s="21"/>
      <c r="L32" s="21"/>
      <c r="M32" s="109"/>
      <c r="N32" s="109"/>
      <c r="O32" s="109"/>
      <c r="P32" s="251">
        <f t="shared" si="0"/>
        <v>0</v>
      </c>
      <c r="Q32" s="251"/>
      <c r="R32" s="251"/>
      <c r="S32" s="252"/>
      <c r="T32" s="39"/>
    </row>
    <row r="33" spans="1:20" ht="20.100000000000001" customHeight="1" x14ac:dyDescent="0.15">
      <c r="A33" s="35"/>
      <c r="B33" s="19"/>
      <c r="C33" s="20"/>
      <c r="D33" s="105"/>
      <c r="E33" s="106"/>
      <c r="F33" s="106"/>
      <c r="G33" s="107"/>
      <c r="H33" s="108"/>
      <c r="I33" s="108"/>
      <c r="J33" s="108"/>
      <c r="K33" s="21"/>
      <c r="L33" s="21"/>
      <c r="M33" s="109"/>
      <c r="N33" s="109"/>
      <c r="O33" s="109"/>
      <c r="P33" s="251">
        <f t="shared" si="0"/>
        <v>0</v>
      </c>
      <c r="Q33" s="251"/>
      <c r="R33" s="251"/>
      <c r="S33" s="252"/>
      <c r="T33" s="39"/>
    </row>
    <row r="34" spans="1:20" ht="20.100000000000001" customHeight="1" x14ac:dyDescent="0.15">
      <c r="A34" s="35"/>
      <c r="B34" s="19"/>
      <c r="C34" s="20"/>
      <c r="D34" s="105"/>
      <c r="E34" s="106"/>
      <c r="F34" s="106"/>
      <c r="G34" s="107"/>
      <c r="H34" s="108"/>
      <c r="I34" s="108"/>
      <c r="J34" s="108"/>
      <c r="K34" s="21"/>
      <c r="L34" s="21"/>
      <c r="M34" s="109"/>
      <c r="N34" s="109"/>
      <c r="O34" s="109"/>
      <c r="P34" s="251">
        <f t="shared" si="0"/>
        <v>0</v>
      </c>
      <c r="Q34" s="251"/>
      <c r="R34" s="251"/>
      <c r="S34" s="252"/>
      <c r="T34" s="39"/>
    </row>
    <row r="35" spans="1:20" ht="20.100000000000001" customHeight="1" x14ac:dyDescent="0.15">
      <c r="A35" s="35"/>
      <c r="B35" s="19"/>
      <c r="C35" s="20"/>
      <c r="D35" s="105"/>
      <c r="E35" s="106"/>
      <c r="F35" s="106"/>
      <c r="G35" s="107"/>
      <c r="H35" s="108"/>
      <c r="I35" s="108"/>
      <c r="J35" s="108"/>
      <c r="K35" s="21"/>
      <c r="L35" s="21"/>
      <c r="M35" s="109"/>
      <c r="N35" s="109"/>
      <c r="O35" s="109"/>
      <c r="P35" s="251">
        <f t="shared" si="0"/>
        <v>0</v>
      </c>
      <c r="Q35" s="251"/>
      <c r="R35" s="251"/>
      <c r="S35" s="252"/>
      <c r="T35" s="39"/>
    </row>
    <row r="36" spans="1:20" ht="20.100000000000001" customHeight="1" x14ac:dyDescent="0.15">
      <c r="A36" s="35"/>
      <c r="B36" s="19"/>
      <c r="C36" s="20"/>
      <c r="D36" s="105"/>
      <c r="E36" s="106"/>
      <c r="F36" s="106"/>
      <c r="G36" s="107"/>
      <c r="H36" s="108"/>
      <c r="I36" s="108"/>
      <c r="J36" s="108"/>
      <c r="K36" s="21"/>
      <c r="L36" s="21"/>
      <c r="M36" s="109"/>
      <c r="N36" s="109"/>
      <c r="O36" s="109"/>
      <c r="P36" s="251">
        <f t="shared" si="0"/>
        <v>0</v>
      </c>
      <c r="Q36" s="251"/>
      <c r="R36" s="251"/>
      <c r="S36" s="252"/>
      <c r="T36" s="39"/>
    </row>
    <row r="37" spans="1:20" ht="20.100000000000001" customHeight="1" x14ac:dyDescent="0.15">
      <c r="A37" s="35"/>
      <c r="B37" s="19"/>
      <c r="C37" s="20"/>
      <c r="D37" s="105"/>
      <c r="E37" s="106"/>
      <c r="F37" s="106"/>
      <c r="G37" s="107"/>
      <c r="H37" s="108"/>
      <c r="I37" s="108"/>
      <c r="J37" s="108"/>
      <c r="K37" s="21"/>
      <c r="L37" s="21"/>
      <c r="M37" s="109"/>
      <c r="N37" s="109"/>
      <c r="O37" s="109"/>
      <c r="P37" s="251">
        <f t="shared" si="0"/>
        <v>0</v>
      </c>
      <c r="Q37" s="251"/>
      <c r="R37" s="251"/>
      <c r="S37" s="252"/>
      <c r="T37" s="39"/>
    </row>
    <row r="38" spans="1:20" ht="20.100000000000001" customHeight="1" x14ac:dyDescent="0.15">
      <c r="A38" s="35"/>
      <c r="B38" s="19"/>
      <c r="C38" s="20"/>
      <c r="D38" s="105"/>
      <c r="E38" s="106"/>
      <c r="F38" s="106"/>
      <c r="G38" s="107"/>
      <c r="H38" s="108"/>
      <c r="I38" s="108"/>
      <c r="J38" s="108"/>
      <c r="K38" s="21"/>
      <c r="L38" s="21"/>
      <c r="M38" s="109"/>
      <c r="N38" s="109"/>
      <c r="O38" s="109"/>
      <c r="P38" s="251">
        <f t="shared" si="0"/>
        <v>0</v>
      </c>
      <c r="Q38" s="251"/>
      <c r="R38" s="251"/>
      <c r="S38" s="252"/>
      <c r="T38" s="39"/>
    </row>
    <row r="39" spans="1:20" ht="20.100000000000001" customHeight="1" x14ac:dyDescent="0.15">
      <c r="A39" s="35"/>
      <c r="B39" s="19"/>
      <c r="C39" s="20"/>
      <c r="D39" s="105"/>
      <c r="E39" s="106"/>
      <c r="F39" s="106"/>
      <c r="G39" s="107"/>
      <c r="H39" s="108"/>
      <c r="I39" s="108"/>
      <c r="J39" s="108"/>
      <c r="K39" s="21"/>
      <c r="L39" s="21"/>
      <c r="M39" s="109"/>
      <c r="N39" s="109"/>
      <c r="O39" s="109"/>
      <c r="P39" s="251">
        <f t="shared" si="0"/>
        <v>0</v>
      </c>
      <c r="Q39" s="251"/>
      <c r="R39" s="251"/>
      <c r="S39" s="252"/>
      <c r="T39" s="39"/>
    </row>
    <row r="40" spans="1:20" ht="20.100000000000001" customHeight="1" x14ac:dyDescent="0.15">
      <c r="A40" s="35"/>
      <c r="B40" s="19"/>
      <c r="C40" s="20"/>
      <c r="D40" s="105"/>
      <c r="E40" s="106"/>
      <c r="F40" s="106"/>
      <c r="G40" s="107"/>
      <c r="H40" s="108"/>
      <c r="I40" s="108"/>
      <c r="J40" s="108"/>
      <c r="K40" s="21"/>
      <c r="L40" s="21"/>
      <c r="M40" s="109"/>
      <c r="N40" s="109"/>
      <c r="O40" s="109"/>
      <c r="P40" s="251">
        <f t="shared" si="0"/>
        <v>0</v>
      </c>
      <c r="Q40" s="251"/>
      <c r="R40" s="251"/>
      <c r="S40" s="252"/>
      <c r="T40" s="39"/>
    </row>
    <row r="41" spans="1:20" ht="20.100000000000001" customHeight="1" x14ac:dyDescent="0.15">
      <c r="A41" s="35"/>
      <c r="B41" s="19"/>
      <c r="C41" s="20"/>
      <c r="D41" s="105"/>
      <c r="E41" s="106"/>
      <c r="F41" s="106"/>
      <c r="G41" s="107"/>
      <c r="H41" s="108"/>
      <c r="I41" s="108"/>
      <c r="J41" s="108"/>
      <c r="K41" s="21"/>
      <c r="L41" s="21"/>
      <c r="M41" s="109"/>
      <c r="N41" s="109"/>
      <c r="O41" s="109"/>
      <c r="P41" s="251">
        <f t="shared" si="0"/>
        <v>0</v>
      </c>
      <c r="Q41" s="251"/>
      <c r="R41" s="251"/>
      <c r="S41" s="252"/>
      <c r="T41" s="39"/>
    </row>
    <row r="42" spans="1:20" ht="20.100000000000001" customHeight="1" x14ac:dyDescent="0.15">
      <c r="A42" s="35"/>
      <c r="B42" s="19"/>
      <c r="C42" s="20"/>
      <c r="D42" s="105"/>
      <c r="E42" s="106"/>
      <c r="F42" s="106"/>
      <c r="G42" s="107"/>
      <c r="H42" s="108"/>
      <c r="I42" s="108"/>
      <c r="J42" s="108"/>
      <c r="K42" s="21"/>
      <c r="L42" s="21"/>
      <c r="M42" s="109"/>
      <c r="N42" s="109"/>
      <c r="O42" s="109"/>
      <c r="P42" s="251">
        <f t="shared" si="0"/>
        <v>0</v>
      </c>
      <c r="Q42" s="251"/>
      <c r="R42" s="251"/>
      <c r="S42" s="252"/>
      <c r="T42" s="39"/>
    </row>
    <row r="43" spans="1:20" ht="20.100000000000001" customHeight="1" x14ac:dyDescent="0.15">
      <c r="A43" s="35"/>
      <c r="B43" s="19"/>
      <c r="C43" s="20"/>
      <c r="D43" s="105"/>
      <c r="E43" s="106"/>
      <c r="F43" s="106"/>
      <c r="G43" s="107"/>
      <c r="H43" s="108"/>
      <c r="I43" s="108"/>
      <c r="J43" s="108"/>
      <c r="K43" s="21"/>
      <c r="L43" s="21"/>
      <c r="M43" s="109"/>
      <c r="N43" s="109"/>
      <c r="O43" s="109"/>
      <c r="P43" s="251">
        <f t="shared" si="0"/>
        <v>0</v>
      </c>
      <c r="Q43" s="251"/>
      <c r="R43" s="251"/>
      <c r="S43" s="252"/>
      <c r="T43" s="39"/>
    </row>
    <row r="44" spans="1:20" ht="20.100000000000001" customHeight="1" x14ac:dyDescent="0.15">
      <c r="A44" s="35"/>
      <c r="B44" s="19"/>
      <c r="C44" s="20"/>
      <c r="D44" s="105"/>
      <c r="E44" s="106"/>
      <c r="F44" s="106"/>
      <c r="G44" s="107"/>
      <c r="H44" s="108"/>
      <c r="I44" s="108"/>
      <c r="J44" s="108"/>
      <c r="K44" s="21"/>
      <c r="L44" s="21"/>
      <c r="M44" s="109"/>
      <c r="N44" s="109"/>
      <c r="O44" s="109"/>
      <c r="P44" s="251">
        <f t="shared" si="0"/>
        <v>0</v>
      </c>
      <c r="Q44" s="251"/>
      <c r="R44" s="251"/>
      <c r="S44" s="252"/>
      <c r="T44" s="39"/>
    </row>
    <row r="45" spans="1:20" ht="20.100000000000001" customHeight="1" x14ac:dyDescent="0.15">
      <c r="A45" s="35"/>
      <c r="B45" s="19"/>
      <c r="C45" s="20"/>
      <c r="D45" s="105"/>
      <c r="E45" s="106"/>
      <c r="F45" s="106"/>
      <c r="G45" s="107"/>
      <c r="H45" s="108"/>
      <c r="I45" s="108"/>
      <c r="J45" s="108"/>
      <c r="K45" s="21"/>
      <c r="L45" s="21"/>
      <c r="M45" s="109"/>
      <c r="N45" s="109"/>
      <c r="O45" s="109"/>
      <c r="P45" s="251">
        <f t="shared" si="0"/>
        <v>0</v>
      </c>
      <c r="Q45" s="251"/>
      <c r="R45" s="251"/>
      <c r="S45" s="252"/>
      <c r="T45" s="39"/>
    </row>
    <row r="46" spans="1:20" ht="20.100000000000001" customHeight="1" x14ac:dyDescent="0.15">
      <c r="A46" s="35"/>
      <c r="B46" s="19"/>
      <c r="C46" s="20"/>
      <c r="D46" s="105"/>
      <c r="E46" s="106"/>
      <c r="F46" s="106"/>
      <c r="G46" s="107"/>
      <c r="H46" s="108"/>
      <c r="I46" s="108"/>
      <c r="J46" s="108"/>
      <c r="K46" s="21"/>
      <c r="L46" s="21"/>
      <c r="M46" s="109"/>
      <c r="N46" s="109"/>
      <c r="O46" s="109"/>
      <c r="P46" s="251">
        <f t="shared" si="0"/>
        <v>0</v>
      </c>
      <c r="Q46" s="251"/>
      <c r="R46" s="251"/>
      <c r="S46" s="252"/>
      <c r="T46" s="39"/>
    </row>
    <row r="47" spans="1:20" ht="20.100000000000001" customHeight="1" x14ac:dyDescent="0.15">
      <c r="A47" s="35"/>
      <c r="B47" s="19"/>
      <c r="C47" s="20"/>
      <c r="D47" s="105"/>
      <c r="E47" s="106"/>
      <c r="F47" s="106"/>
      <c r="G47" s="107"/>
      <c r="H47" s="108"/>
      <c r="I47" s="108"/>
      <c r="J47" s="108"/>
      <c r="K47" s="21"/>
      <c r="L47" s="21"/>
      <c r="M47" s="109"/>
      <c r="N47" s="109"/>
      <c r="O47" s="109"/>
      <c r="P47" s="251">
        <f t="shared" si="0"/>
        <v>0</v>
      </c>
      <c r="Q47" s="251"/>
      <c r="R47" s="251"/>
      <c r="S47" s="252"/>
      <c r="T47" s="39"/>
    </row>
    <row r="48" spans="1:20" ht="20.100000000000001" customHeight="1" x14ac:dyDescent="0.15">
      <c r="A48" s="35"/>
      <c r="B48" s="19"/>
      <c r="C48" s="20"/>
      <c r="D48" s="105"/>
      <c r="E48" s="106"/>
      <c r="F48" s="106"/>
      <c r="G48" s="107"/>
      <c r="H48" s="108"/>
      <c r="I48" s="108"/>
      <c r="J48" s="108"/>
      <c r="K48" s="21"/>
      <c r="L48" s="21"/>
      <c r="M48" s="109"/>
      <c r="N48" s="109"/>
      <c r="O48" s="109"/>
      <c r="P48" s="251">
        <f t="shared" si="0"/>
        <v>0</v>
      </c>
      <c r="Q48" s="251"/>
      <c r="R48" s="251"/>
      <c r="S48" s="252"/>
      <c r="T48" s="39"/>
    </row>
    <row r="49" spans="1:20" ht="20.100000000000001" customHeight="1" x14ac:dyDescent="0.15">
      <c r="A49" s="35"/>
      <c r="B49" s="19"/>
      <c r="C49" s="20"/>
      <c r="D49" s="105"/>
      <c r="E49" s="106"/>
      <c r="F49" s="106"/>
      <c r="G49" s="107"/>
      <c r="H49" s="108"/>
      <c r="I49" s="108"/>
      <c r="J49" s="108"/>
      <c r="K49" s="21"/>
      <c r="L49" s="21"/>
      <c r="M49" s="109"/>
      <c r="N49" s="109"/>
      <c r="O49" s="109"/>
      <c r="P49" s="251">
        <f t="shared" si="0"/>
        <v>0</v>
      </c>
      <c r="Q49" s="251"/>
      <c r="R49" s="251"/>
      <c r="S49" s="252"/>
      <c r="T49" s="39"/>
    </row>
    <row r="50" spans="1:20" ht="20.100000000000001" customHeight="1" thickBot="1" x14ac:dyDescent="0.2">
      <c r="A50" s="35"/>
      <c r="B50" s="22"/>
      <c r="C50" s="23"/>
      <c r="D50" s="112"/>
      <c r="E50" s="113"/>
      <c r="F50" s="113"/>
      <c r="G50" s="114"/>
      <c r="H50" s="115"/>
      <c r="I50" s="115"/>
      <c r="J50" s="115"/>
      <c r="K50" s="24"/>
      <c r="L50" s="24"/>
      <c r="M50" s="116"/>
      <c r="N50" s="116"/>
      <c r="O50" s="116"/>
      <c r="P50" s="258">
        <f t="shared" si="0"/>
        <v>0</v>
      </c>
      <c r="Q50" s="258"/>
      <c r="R50" s="258"/>
      <c r="S50" s="259"/>
      <c r="T50" s="39"/>
    </row>
    <row r="51" spans="1:20" ht="5.0999999999999996" customHeight="1" thickBot="1" x14ac:dyDescent="0.2">
      <c r="A51" s="35"/>
      <c r="B51" s="38"/>
      <c r="C51" s="38"/>
      <c r="D51" s="38"/>
      <c r="E51" s="38"/>
      <c r="F51" s="38"/>
      <c r="G51" s="38"/>
      <c r="H51" s="38"/>
      <c r="I51" s="38"/>
      <c r="J51" s="38"/>
      <c r="K51" s="38"/>
      <c r="L51" s="38"/>
      <c r="M51" s="38"/>
      <c r="N51" s="38"/>
      <c r="O51" s="38"/>
      <c r="P51" s="38"/>
      <c r="Q51" s="38"/>
      <c r="R51" s="38"/>
      <c r="S51" s="38"/>
      <c r="T51" s="39"/>
    </row>
    <row r="52" spans="1:20" ht="20.100000000000001" customHeight="1" x14ac:dyDescent="0.15">
      <c r="A52" s="35"/>
      <c r="B52" s="51" t="s">
        <v>28</v>
      </c>
      <c r="C52" s="52"/>
      <c r="D52" s="52"/>
      <c r="E52" s="52"/>
      <c r="F52" s="53"/>
      <c r="G52" s="40"/>
      <c r="H52" s="54" t="s">
        <v>27</v>
      </c>
      <c r="I52" s="55"/>
      <c r="J52" s="55"/>
      <c r="K52" s="55"/>
      <c r="L52" s="55"/>
      <c r="M52" s="55"/>
      <c r="N52" s="55"/>
      <c r="O52" s="55"/>
      <c r="P52" s="55"/>
      <c r="Q52" s="55"/>
      <c r="R52" s="55"/>
      <c r="S52" s="56"/>
      <c r="T52" s="39"/>
    </row>
    <row r="53" spans="1:20" ht="20.100000000000001" customHeight="1" x14ac:dyDescent="0.15">
      <c r="A53" s="35"/>
      <c r="B53" s="57"/>
      <c r="C53" s="58"/>
      <c r="D53" s="58"/>
      <c r="E53" s="58"/>
      <c r="F53" s="59"/>
      <c r="G53" s="41"/>
      <c r="H53" s="66" t="s">
        <v>0</v>
      </c>
      <c r="I53" s="67"/>
      <c r="J53" s="68"/>
      <c r="K53" s="68" t="s">
        <v>26</v>
      </c>
      <c r="L53" s="69"/>
      <c r="M53" s="69" t="s">
        <v>38</v>
      </c>
      <c r="N53" s="69"/>
      <c r="O53" s="69"/>
      <c r="P53" s="70" t="s">
        <v>68</v>
      </c>
      <c r="Q53" s="70"/>
      <c r="R53" s="70"/>
      <c r="S53" s="71"/>
      <c r="T53" s="39"/>
    </row>
    <row r="54" spans="1:20" ht="20.100000000000001" customHeight="1" x14ac:dyDescent="0.15">
      <c r="A54" s="35"/>
      <c r="B54" s="60"/>
      <c r="C54" s="61"/>
      <c r="D54" s="61"/>
      <c r="E54" s="61"/>
      <c r="F54" s="62"/>
      <c r="G54" s="41"/>
      <c r="H54" s="72" t="s">
        <v>35</v>
      </c>
      <c r="I54" s="73"/>
      <c r="J54" s="74"/>
      <c r="K54" s="264">
        <f>SUMIF($B$21:$C$50,H54,$P$21:$S$50)</f>
        <v>0</v>
      </c>
      <c r="L54" s="265"/>
      <c r="M54" s="77"/>
      <c r="N54" s="78"/>
      <c r="O54" s="79"/>
      <c r="P54" s="86"/>
      <c r="Q54" s="87"/>
      <c r="R54" s="87"/>
      <c r="S54" s="88"/>
      <c r="T54" s="39"/>
    </row>
    <row r="55" spans="1:20" ht="20.100000000000001" customHeight="1" x14ac:dyDescent="0.15">
      <c r="A55" s="35"/>
      <c r="B55" s="60"/>
      <c r="C55" s="61"/>
      <c r="D55" s="61"/>
      <c r="E55" s="61"/>
      <c r="F55" s="62"/>
      <c r="G55" s="41"/>
      <c r="H55" s="72" t="s">
        <v>36</v>
      </c>
      <c r="I55" s="73"/>
      <c r="J55" s="74"/>
      <c r="K55" s="264">
        <f t="shared" ref="K55:K56" si="1">SUMIF($B$21:$C$50,H55,$P$21:$S$50)</f>
        <v>0</v>
      </c>
      <c r="L55" s="265"/>
      <c r="M55" s="80"/>
      <c r="N55" s="81"/>
      <c r="O55" s="82"/>
      <c r="P55" s="89"/>
      <c r="Q55" s="90"/>
      <c r="R55" s="90"/>
      <c r="S55" s="91"/>
      <c r="T55" s="39"/>
    </row>
    <row r="56" spans="1:20" ht="20.100000000000001" customHeight="1" x14ac:dyDescent="0.15">
      <c r="A56" s="35"/>
      <c r="B56" s="60"/>
      <c r="C56" s="61"/>
      <c r="D56" s="61"/>
      <c r="E56" s="61"/>
      <c r="F56" s="62"/>
      <c r="G56" s="41"/>
      <c r="H56" s="72" t="s">
        <v>37</v>
      </c>
      <c r="I56" s="73"/>
      <c r="J56" s="74"/>
      <c r="K56" s="264">
        <f t="shared" si="1"/>
        <v>0</v>
      </c>
      <c r="L56" s="265"/>
      <c r="M56" s="83"/>
      <c r="N56" s="84"/>
      <c r="O56" s="85"/>
      <c r="P56" s="92"/>
      <c r="Q56" s="93"/>
      <c r="R56" s="93"/>
      <c r="S56" s="94"/>
      <c r="T56" s="39"/>
    </row>
    <row r="57" spans="1:20" ht="20.100000000000001" customHeight="1" thickBot="1" x14ac:dyDescent="0.2">
      <c r="A57" s="35"/>
      <c r="B57" s="60"/>
      <c r="C57" s="61"/>
      <c r="D57" s="61"/>
      <c r="E57" s="61"/>
      <c r="F57" s="62"/>
      <c r="G57" s="42"/>
      <c r="H57" s="95" t="s">
        <v>30</v>
      </c>
      <c r="I57" s="96"/>
      <c r="J57" s="97"/>
      <c r="K57" s="260">
        <f>SUM(K54:L56)</f>
        <v>0</v>
      </c>
      <c r="L57" s="261"/>
      <c r="M57" s="100" t="str">
        <f>IF($J$7="車両動態管理システム","定額または1／2以内","1／2以内")</f>
        <v>1／2以内</v>
      </c>
      <c r="N57" s="101"/>
      <c r="O57" s="102"/>
      <c r="P57" s="262">
        <f>IF(計算シート!C6="ON",計算シート!C13,IF(計算シート!D6="ON",計算シート!D13,IF(計算シート!E6="ON",計算シート!E13,IF(計算シート!F6="ON",計算シート!F13,IF('見積書 '!J6="補助対象",ROUNDDOWN('見積書 '!K57/2,-3),0)))))</f>
        <v>0</v>
      </c>
      <c r="Q57" s="262"/>
      <c r="R57" s="262"/>
      <c r="S57" s="263"/>
      <c r="T57" s="39"/>
    </row>
    <row r="58" spans="1:20" ht="5.0999999999999996" customHeight="1" x14ac:dyDescent="0.15">
      <c r="A58" s="35"/>
      <c r="B58" s="60"/>
      <c r="C58" s="61"/>
      <c r="D58" s="61"/>
      <c r="E58" s="61"/>
      <c r="F58" s="62"/>
      <c r="G58" s="35"/>
      <c r="H58" s="35"/>
      <c r="I58" s="35"/>
      <c r="J58" s="35"/>
      <c r="K58" s="35"/>
      <c r="L58" s="35"/>
      <c r="M58" s="35"/>
      <c r="N58" s="35"/>
      <c r="O58" s="35"/>
      <c r="P58" s="35"/>
      <c r="Q58" s="35"/>
      <c r="R58" s="35"/>
      <c r="S58" s="35"/>
      <c r="T58" s="39"/>
    </row>
    <row r="59" spans="1:20" ht="19.5" customHeight="1" x14ac:dyDescent="0.15">
      <c r="A59" s="35"/>
      <c r="B59" s="60"/>
      <c r="C59" s="61"/>
      <c r="D59" s="61"/>
      <c r="E59" s="61"/>
      <c r="F59" s="62"/>
      <c r="G59" s="35"/>
      <c r="H59" s="43"/>
      <c r="I59" s="43"/>
      <c r="J59" s="43"/>
      <c r="K59" s="43"/>
      <c r="L59" s="43"/>
      <c r="M59" s="43"/>
      <c r="N59" s="43"/>
      <c r="O59" s="43"/>
      <c r="P59" s="35"/>
      <c r="Q59" s="35"/>
      <c r="R59" s="35"/>
      <c r="S59" s="35"/>
      <c r="T59" s="39"/>
    </row>
    <row r="60" spans="1:20" ht="19.5" customHeight="1" x14ac:dyDescent="0.15">
      <c r="A60" s="35"/>
      <c r="B60" s="60"/>
      <c r="C60" s="61"/>
      <c r="D60" s="61"/>
      <c r="E60" s="61"/>
      <c r="F60" s="62"/>
      <c r="G60" s="35"/>
      <c r="H60" s="43"/>
      <c r="I60" s="35"/>
      <c r="J60" s="35"/>
      <c r="K60" s="35"/>
      <c r="L60" s="35"/>
      <c r="M60" s="35"/>
      <c r="N60" s="35"/>
      <c r="O60" s="35"/>
      <c r="P60" s="35"/>
      <c r="Q60" s="35"/>
      <c r="R60" s="35"/>
      <c r="S60" s="35"/>
      <c r="T60" s="39"/>
    </row>
    <row r="61" spans="1:20" ht="19.5" customHeight="1" x14ac:dyDescent="0.15">
      <c r="A61" s="35"/>
      <c r="B61" s="60"/>
      <c r="C61" s="61"/>
      <c r="D61" s="61"/>
      <c r="E61" s="61"/>
      <c r="F61" s="62"/>
      <c r="G61" s="35"/>
      <c r="H61" s="43"/>
      <c r="I61" s="35"/>
      <c r="J61" s="35"/>
      <c r="K61" s="35"/>
      <c r="L61" s="35"/>
      <c r="M61" s="35"/>
      <c r="N61" s="35"/>
      <c r="O61" s="35"/>
      <c r="P61" s="35"/>
      <c r="Q61" s="35"/>
      <c r="R61" s="35"/>
      <c r="S61" s="35"/>
      <c r="T61" s="39"/>
    </row>
    <row r="62" spans="1:20" ht="19.5" customHeight="1" thickBot="1" x14ac:dyDescent="0.2">
      <c r="A62" s="35"/>
      <c r="B62" s="63"/>
      <c r="C62" s="64"/>
      <c r="D62" s="64"/>
      <c r="E62" s="64"/>
      <c r="F62" s="65"/>
      <c r="G62" s="35"/>
      <c r="H62" s="35"/>
      <c r="I62" s="35"/>
      <c r="J62" s="35"/>
      <c r="K62" s="35"/>
      <c r="L62" s="35"/>
      <c r="M62" s="35"/>
      <c r="N62" s="35"/>
      <c r="O62" s="35"/>
      <c r="P62" s="35"/>
      <c r="Q62" s="35"/>
      <c r="R62" s="35"/>
      <c r="S62" s="35"/>
      <c r="T62" s="39"/>
    </row>
    <row r="63" spans="1:20" ht="5.0999999999999996" customHeight="1" x14ac:dyDescent="0.15">
      <c r="A63" s="35"/>
      <c r="B63" s="35"/>
      <c r="C63" s="35"/>
      <c r="D63" s="35"/>
      <c r="E63" s="35"/>
      <c r="F63" s="35"/>
      <c r="G63" s="35"/>
      <c r="H63" s="35"/>
      <c r="I63" s="35"/>
      <c r="J63" s="35"/>
      <c r="K63" s="35"/>
      <c r="L63" s="35"/>
      <c r="M63" s="35"/>
      <c r="N63" s="35"/>
      <c r="O63" s="35"/>
      <c r="P63" s="35"/>
      <c r="Q63" s="35"/>
      <c r="R63" s="35"/>
      <c r="S63" s="35"/>
      <c r="T63" s="39"/>
    </row>
    <row r="64" spans="1:20" x14ac:dyDescent="0.15">
      <c r="T64" s="50"/>
    </row>
    <row r="78" ht="5.0999999999999996" customHeight="1" x14ac:dyDescent="0.15"/>
  </sheetData>
  <sheetProtection algorithmName="SHA-512" hashValue="vHOaBPUjOolpOuF9slnKQTYTxVs0Py2jd5vGh70e4JyGcJrtf0o9gSyzMKas6chJzBtbXKcsGosBn2lUlKaEVw==" saltValue="Ef77iDhR6no8Xuyxe9puPg==" spinCount="100000" sheet="1" objects="1" scenarios="1" selectLockedCells="1"/>
  <mergeCells count="188">
    <mergeCell ref="P54:S56"/>
    <mergeCell ref="H57:J57"/>
    <mergeCell ref="K57:L57"/>
    <mergeCell ref="M57:O57"/>
    <mergeCell ref="P57:S57"/>
    <mergeCell ref="B52:F52"/>
    <mergeCell ref="H52:S52"/>
    <mergeCell ref="B53:F62"/>
    <mergeCell ref="H53:J53"/>
    <mergeCell ref="K53:L53"/>
    <mergeCell ref="M53:O53"/>
    <mergeCell ref="P53:S53"/>
    <mergeCell ref="H54:J54"/>
    <mergeCell ref="K54:L54"/>
    <mergeCell ref="H55:J55"/>
    <mergeCell ref="K55:L55"/>
    <mergeCell ref="H56:J56"/>
    <mergeCell ref="K56:L56"/>
    <mergeCell ref="M54:O56"/>
    <mergeCell ref="D49:G49"/>
    <mergeCell ref="H49:J49"/>
    <mergeCell ref="M49:O49"/>
    <mergeCell ref="P49:S49"/>
    <mergeCell ref="D50:G50"/>
    <mergeCell ref="H50:J50"/>
    <mergeCell ref="M50:O50"/>
    <mergeCell ref="P50:S50"/>
    <mergeCell ref="D47:G47"/>
    <mergeCell ref="H47:J47"/>
    <mergeCell ref="M47:O47"/>
    <mergeCell ref="P47:S47"/>
    <mergeCell ref="D48:G48"/>
    <mergeCell ref="H48:J48"/>
    <mergeCell ref="M48:O48"/>
    <mergeCell ref="P48:S48"/>
    <mergeCell ref="D45:G45"/>
    <mergeCell ref="H45:J45"/>
    <mergeCell ref="M45:O45"/>
    <mergeCell ref="P45:S45"/>
    <mergeCell ref="D46:G46"/>
    <mergeCell ref="H46:J46"/>
    <mergeCell ref="M46:O46"/>
    <mergeCell ref="P46:S46"/>
    <mergeCell ref="D43:G43"/>
    <mergeCell ref="H43:J43"/>
    <mergeCell ref="M43:O43"/>
    <mergeCell ref="P43:S43"/>
    <mergeCell ref="D44:G44"/>
    <mergeCell ref="H44:J44"/>
    <mergeCell ref="M44:O44"/>
    <mergeCell ref="P44:S44"/>
    <mergeCell ref="D41:G41"/>
    <mergeCell ref="H41:J41"/>
    <mergeCell ref="M41:O41"/>
    <mergeCell ref="P41:S41"/>
    <mergeCell ref="D42:G42"/>
    <mergeCell ref="H42:J42"/>
    <mergeCell ref="M42:O42"/>
    <mergeCell ref="P42:S42"/>
    <mergeCell ref="D39:G39"/>
    <mergeCell ref="H39:J39"/>
    <mergeCell ref="M39:O39"/>
    <mergeCell ref="P39:S39"/>
    <mergeCell ref="D40:G40"/>
    <mergeCell ref="H40:J40"/>
    <mergeCell ref="M40:O40"/>
    <mergeCell ref="P40:S40"/>
    <mergeCell ref="D37:G37"/>
    <mergeCell ref="H37:J37"/>
    <mergeCell ref="M37:O37"/>
    <mergeCell ref="P37:S37"/>
    <mergeCell ref="D38:G38"/>
    <mergeCell ref="H38:J38"/>
    <mergeCell ref="M38:O38"/>
    <mergeCell ref="P38:S38"/>
    <mergeCell ref="D35:G35"/>
    <mergeCell ref="H35:J35"/>
    <mergeCell ref="M35:O35"/>
    <mergeCell ref="P35:S35"/>
    <mergeCell ref="D36:G36"/>
    <mergeCell ref="H36:J36"/>
    <mergeCell ref="M36:O36"/>
    <mergeCell ref="P36:S36"/>
    <mergeCell ref="D33:G33"/>
    <mergeCell ref="H33:J33"/>
    <mergeCell ref="M33:O33"/>
    <mergeCell ref="P33:S33"/>
    <mergeCell ref="D34:G34"/>
    <mergeCell ref="H34:J34"/>
    <mergeCell ref="M34:O34"/>
    <mergeCell ref="P34:S34"/>
    <mergeCell ref="D31:G31"/>
    <mergeCell ref="H31:J31"/>
    <mergeCell ref="M31:O31"/>
    <mergeCell ref="P31:S31"/>
    <mergeCell ref="D32:G32"/>
    <mergeCell ref="H32:J32"/>
    <mergeCell ref="M32:O32"/>
    <mergeCell ref="P32:S32"/>
    <mergeCell ref="D29:G29"/>
    <mergeCell ref="H29:J29"/>
    <mergeCell ref="M29:O29"/>
    <mergeCell ref="P29:S29"/>
    <mergeCell ref="D30:G30"/>
    <mergeCell ref="H30:J30"/>
    <mergeCell ref="M30:O30"/>
    <mergeCell ref="P30:S30"/>
    <mergeCell ref="D27:G27"/>
    <mergeCell ref="H27:J27"/>
    <mergeCell ref="M27:O27"/>
    <mergeCell ref="P27:S27"/>
    <mergeCell ref="D28:G28"/>
    <mergeCell ref="H28:J28"/>
    <mergeCell ref="M28:O28"/>
    <mergeCell ref="P28:S28"/>
    <mergeCell ref="D25:G25"/>
    <mergeCell ref="H25:J25"/>
    <mergeCell ref="M25:O25"/>
    <mergeCell ref="P25:S25"/>
    <mergeCell ref="D26:G26"/>
    <mergeCell ref="H26:J26"/>
    <mergeCell ref="M26:O26"/>
    <mergeCell ref="P26:S26"/>
    <mergeCell ref="D23:G23"/>
    <mergeCell ref="H23:J23"/>
    <mergeCell ref="M23:O23"/>
    <mergeCell ref="P23:S23"/>
    <mergeCell ref="D24:G24"/>
    <mergeCell ref="H24:J24"/>
    <mergeCell ref="M24:O24"/>
    <mergeCell ref="P24:S24"/>
    <mergeCell ref="D21:G21"/>
    <mergeCell ref="H21:J21"/>
    <mergeCell ref="M21:O21"/>
    <mergeCell ref="P21:S21"/>
    <mergeCell ref="D22:G22"/>
    <mergeCell ref="H22:J22"/>
    <mergeCell ref="M22:O22"/>
    <mergeCell ref="P22:S22"/>
    <mergeCell ref="B18:C18"/>
    <mergeCell ref="D18:I18"/>
    <mergeCell ref="K18:N18"/>
    <mergeCell ref="O18:R18"/>
    <mergeCell ref="D20:G20"/>
    <mergeCell ref="H20:J20"/>
    <mergeCell ref="M20:O20"/>
    <mergeCell ref="P20:S20"/>
    <mergeCell ref="N5:P5"/>
    <mergeCell ref="B16:C16"/>
    <mergeCell ref="D16:I16"/>
    <mergeCell ref="K16:N16"/>
    <mergeCell ref="O16:S16"/>
    <mergeCell ref="B17:C17"/>
    <mergeCell ref="D17:I17"/>
    <mergeCell ref="K17:N17"/>
    <mergeCell ref="O17:R17"/>
    <mergeCell ref="B14:C14"/>
    <mergeCell ref="D14:I14"/>
    <mergeCell ref="K14:N14"/>
    <mergeCell ref="O14:R14"/>
    <mergeCell ref="B15:C15"/>
    <mergeCell ref="D15:I15"/>
    <mergeCell ref="K15:N15"/>
    <mergeCell ref="O15:S15"/>
    <mergeCell ref="B4:F4"/>
    <mergeCell ref="H4:L5"/>
    <mergeCell ref="H6:I6"/>
    <mergeCell ref="J6:L6"/>
    <mergeCell ref="H7:I7"/>
    <mergeCell ref="J7:L7"/>
    <mergeCell ref="R4:S4"/>
    <mergeCell ref="R5:S6"/>
    <mergeCell ref="B11:C13"/>
    <mergeCell ref="N12:N13"/>
    <mergeCell ref="O12:R13"/>
    <mergeCell ref="S12:S13"/>
    <mergeCell ref="H8:I8"/>
    <mergeCell ref="J8:L8"/>
    <mergeCell ref="B10:I10"/>
    <mergeCell ref="K10:M13"/>
    <mergeCell ref="N10:N11"/>
    <mergeCell ref="O10:R11"/>
    <mergeCell ref="S10:S11"/>
    <mergeCell ref="B5:E8"/>
    <mergeCell ref="F5:F8"/>
    <mergeCell ref="D11:I13"/>
    <mergeCell ref="N6:P6"/>
    <mergeCell ref="N7:P7"/>
  </mergeCells>
  <phoneticPr fontId="1"/>
  <conditionalFormatting sqref="K54:L54">
    <cfRule type="expression" dxfId="0" priority="1">
      <formula>$J$7="車両動態管理システム"</formula>
    </cfRule>
  </conditionalFormatting>
  <dataValidations count="6">
    <dataValidation type="list" allowBlank="1" showInputMessage="1" showErrorMessage="1" sqref="C21:C50">
      <formula1>$V$21:$V$22</formula1>
    </dataValidation>
    <dataValidation type="list" allowBlank="1" showInputMessage="1" showErrorMessage="1" sqref="J6:L6">
      <formula1>"補助対象,補助対象外"</formula1>
    </dataValidation>
    <dataValidation type="list" allowBlank="1" showInputMessage="1" showErrorMessage="1" sqref="J8:L8">
      <formula1>INDIRECT($J$7)</formula1>
    </dataValidation>
    <dataValidation type="list" allowBlank="1" showInputMessage="1" showErrorMessage="1" sqref="B21:B50">
      <formula1>$V$14:$V$16</formula1>
    </dataValidation>
    <dataValidation imeMode="halfAlpha" allowBlank="1" showInputMessage="1" showErrorMessage="1" sqref="D16:I18 O17:R18 K21:K50 M21:O50"/>
    <dataValidation allowBlank="1" showInputMessage="1" sqref="O15:S15"/>
  </dataValidations>
  <pageMargins left="0.67" right="0.23622047244094491" top="0.46" bottom="0.15748031496062992" header="0.31496062992125984" footer="0.15748031496062992"/>
  <pageSetup paperSize="9" scale="74" orientation="portrait" r:id="rId1"/>
  <drawing r:id="rId2"/>
  <extLst>
    <ext xmlns:x14="http://schemas.microsoft.com/office/spreadsheetml/2009/9/main" uri="{CCE6A557-97BC-4b89-ADB6-D9C93CAAB3DF}">
      <x14:dataValidations xmlns:xm="http://schemas.microsoft.com/office/excel/2006/main" count="2">
        <x14:dataValidation type="whole" allowBlank="1" showInputMessage="1" showErrorMessage="1">
          <x14:formula1>
            <xm:f>1</xm:f>
          </x14:formula1>
          <x14:formula2>
            <xm:f>項目リスト!A32</xm:f>
          </x14:formula2>
          <xm:sqref>N7:P7</xm:sqref>
        </x14:dataValidation>
        <x14:dataValidation type="list" allowBlank="1" showInputMessage="1" showErrorMessage="1">
          <x14:formula1>
            <xm:f>項目リスト!$A$3:$A$6</xm:f>
          </x14:formula1>
          <xm:sqref>J7:L7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H13"/>
  <sheetViews>
    <sheetView workbookViewId="0">
      <selection activeCell="B5" sqref="B5:E8"/>
    </sheetView>
  </sheetViews>
  <sheetFormatPr defaultRowHeight="13.5" x14ac:dyDescent="0.15"/>
  <cols>
    <col min="1" max="1" width="1.625" style="26" customWidth="1"/>
    <col min="2" max="6" width="20.625" style="26" customWidth="1"/>
    <col min="7" max="7" width="9" style="26"/>
    <col min="8" max="8" width="20.625" style="26" customWidth="1"/>
    <col min="9" max="16384" width="9" style="26"/>
  </cols>
  <sheetData>
    <row r="2" spans="2:8" x14ac:dyDescent="0.15">
      <c r="B2" s="29" t="s">
        <v>33</v>
      </c>
      <c r="C2" s="27" t="s">
        <v>62</v>
      </c>
      <c r="D2" s="27" t="s">
        <v>62</v>
      </c>
      <c r="E2" s="27" t="s">
        <v>62</v>
      </c>
      <c r="F2" s="27" t="s">
        <v>62</v>
      </c>
    </row>
    <row r="3" spans="2:8" x14ac:dyDescent="0.15">
      <c r="B3" s="29" t="s">
        <v>47</v>
      </c>
      <c r="C3" s="27" t="s">
        <v>63</v>
      </c>
      <c r="D3" s="27" t="s">
        <v>71</v>
      </c>
      <c r="E3" s="27" t="s">
        <v>71</v>
      </c>
      <c r="F3" s="27" t="s">
        <v>31</v>
      </c>
    </row>
    <row r="4" spans="2:8" x14ac:dyDescent="0.15">
      <c r="B4" s="29" t="s">
        <v>46</v>
      </c>
      <c r="C4" s="27"/>
      <c r="D4" s="27" t="s">
        <v>72</v>
      </c>
      <c r="E4" s="27" t="s">
        <v>73</v>
      </c>
      <c r="F4" s="27"/>
    </row>
    <row r="5" spans="2:8" x14ac:dyDescent="0.15">
      <c r="B5" s="29" t="s">
        <v>70</v>
      </c>
      <c r="C5" s="27">
        <f>'見積書 '!$N$7</f>
        <v>0</v>
      </c>
      <c r="D5" s="27">
        <f>'見積書 '!$N$7</f>
        <v>0</v>
      </c>
      <c r="E5" s="27">
        <f>'見積書 '!$N$7</f>
        <v>0</v>
      </c>
      <c r="F5" s="27">
        <f>'見積書 '!$N$7</f>
        <v>0</v>
      </c>
    </row>
    <row r="6" spans="2:8" x14ac:dyDescent="0.15">
      <c r="B6" s="29" t="s">
        <v>69</v>
      </c>
      <c r="C6" s="27" t="str">
        <f>IF(AND('見積書 '!$J$6=計算シート!C$2,'見積書 '!$J$7=計算シート!C$3),"ON","OFF")</f>
        <v>OFF</v>
      </c>
      <c r="D6" s="27" t="str">
        <f>IF(AND('見積書 '!$J$6=計算シート!D$2,'見積書 '!$J$7=計算シート!D$3,OR('見積書 '!$J$8="予約受付システム",'見積書 '!$J$8="ASNシステム",'見積書 '!$J$8="受注情報事前確認システム",'見積書 '!$J$8="パレット等管理システム")),"ON","OFF")</f>
        <v>OFF</v>
      </c>
      <c r="E6" s="27" t="str">
        <f>IF(AND('見積書 '!$J$6=計算シート!E$2,'見積書 '!$J$7=計算シート!E$3,'見積書 '!$J$8="パレタイズシステム"),"ON","OFF")</f>
        <v>OFF</v>
      </c>
      <c r="F6" s="27" t="str">
        <f>IF(AND('見積書 '!$J$6=計算シート!F$2,'見積書 '!$J$7=計算シート!F$3),"ON","OFF")</f>
        <v>OFF</v>
      </c>
      <c r="H6" s="27">
        <f>COUNTIF($C$6:$F$6,"ON")</f>
        <v>0</v>
      </c>
    </row>
    <row r="7" spans="2:8" x14ac:dyDescent="0.15">
      <c r="B7" s="29" t="s">
        <v>35</v>
      </c>
      <c r="C7" s="30" t="s">
        <v>74</v>
      </c>
      <c r="D7" s="28">
        <f>IF(計算シート!D$6="ON",SUMIF('見積書 '!$B$21:$B$50,計算シート!$B7,'見積書 '!$P$21:$S$50),0)</f>
        <v>0</v>
      </c>
      <c r="E7" s="28">
        <f>IF(計算シート!E$6="ON",SUMIF('見積書 '!$B$21:$B$50,計算シート!$B7,'見積書 '!$P$21:$S$50),0)</f>
        <v>0</v>
      </c>
      <c r="F7" s="28">
        <f>IF(計算シート!F$6="ON",SUMIF('見積書 '!$B$21:$B$50,計算シート!$B7,'見積書 '!$P$21:$S$50),0)</f>
        <v>0</v>
      </c>
    </row>
    <row r="8" spans="2:8" x14ac:dyDescent="0.15">
      <c r="B8" s="29" t="s">
        <v>64</v>
      </c>
      <c r="C8" s="28">
        <f>IF(計算シート!C$6="ON",SUMIF('見積書 '!$B$21:$B$50,計算シート!$B8,'見積書 '!$P$21:$S$50),0)</f>
        <v>0</v>
      </c>
      <c r="D8" s="28">
        <f>IF(計算シート!D$6="ON",SUMIF('見積書 '!$B$21:$B$50,計算シート!$B8,'見積書 '!$P$21:$S$50),0)</f>
        <v>0</v>
      </c>
      <c r="E8" s="28">
        <f>IF(計算シート!E$6="ON",SUMIF('見積書 '!$B$21:$B$50,計算シート!$B8,'見積書 '!$P$21:$S$50),0)</f>
        <v>0</v>
      </c>
      <c r="F8" s="28">
        <f>IF(計算シート!F$6="ON",SUMIF('見積書 '!$B$21:$B$50,計算シート!$B8,'見積書 '!$P$21:$S$50),0)</f>
        <v>0</v>
      </c>
    </row>
    <row r="9" spans="2:8" x14ac:dyDescent="0.15">
      <c r="B9" s="29" t="s">
        <v>37</v>
      </c>
      <c r="C9" s="28">
        <f>IF(計算シート!C$6="ON",SUMIF('見積書 '!$B$21:$B$50,計算シート!$B9,'見積書 '!$P$21:$S$50),0)</f>
        <v>0</v>
      </c>
      <c r="D9" s="28">
        <f>IF(計算シート!D$6="ON",SUMIF('見積書 '!$B$21:$B$50,計算シート!$B9,'見積書 '!$P$21:$S$50),0)</f>
        <v>0</v>
      </c>
      <c r="E9" s="28">
        <f>IF(計算シート!E$6="ON",SUMIF('見積書 '!$B$21:$B$50,計算シート!$B9,'見積書 '!$P$21:$S$50),0)</f>
        <v>0</v>
      </c>
      <c r="F9" s="28">
        <f>IF(計算シート!F$6="ON",SUMIF('見積書 '!$B$21:$B$50,計算シート!$B9,'見積書 '!$P$21:$S$50),0)</f>
        <v>0</v>
      </c>
    </row>
    <row r="10" spans="2:8" x14ac:dyDescent="0.15">
      <c r="B10" s="29" t="s">
        <v>65</v>
      </c>
      <c r="C10" s="28">
        <f>SUM(C7:C9)</f>
        <v>0</v>
      </c>
      <c r="D10" s="28">
        <f t="shared" ref="D10:E10" si="0">SUM(D7:D9)</f>
        <v>0</v>
      </c>
      <c r="E10" s="28">
        <f t="shared" si="0"/>
        <v>0</v>
      </c>
      <c r="F10" s="28">
        <f>SUM(F7:F9)</f>
        <v>0</v>
      </c>
    </row>
    <row r="11" spans="2:8" x14ac:dyDescent="0.15">
      <c r="B11" s="29" t="s">
        <v>66</v>
      </c>
      <c r="C11" s="28">
        <f>ROUNDDOWN(C10/2,-3)</f>
        <v>0</v>
      </c>
      <c r="D11" s="28">
        <f t="shared" ref="D11:E11" si="1">ROUNDDOWN(D10/2,-3)</f>
        <v>0</v>
      </c>
      <c r="E11" s="28">
        <f t="shared" si="1"/>
        <v>0</v>
      </c>
      <c r="F11" s="28">
        <f>ROUNDDOWN(F10/2,-3)</f>
        <v>0</v>
      </c>
    </row>
    <row r="12" spans="2:8" x14ac:dyDescent="0.15">
      <c r="B12" s="29" t="s">
        <v>67</v>
      </c>
      <c r="C12" s="28">
        <f>C5*120000</f>
        <v>0</v>
      </c>
      <c r="D12" s="28">
        <f>IF(D6="ON",25000000,0)</f>
        <v>0</v>
      </c>
      <c r="E12" s="28">
        <f>IF(E6="ON",50000000,0)</f>
        <v>0</v>
      </c>
      <c r="F12" s="28">
        <f>IF(F6="ON",25000000,0)</f>
        <v>0</v>
      </c>
    </row>
    <row r="13" spans="2:8" x14ac:dyDescent="0.15">
      <c r="B13" s="29" t="s">
        <v>68</v>
      </c>
      <c r="C13" s="28">
        <f>MIN(C$11:C$12)</f>
        <v>0</v>
      </c>
      <c r="D13" s="28">
        <f t="shared" ref="D13:E13" si="2">MIN(D$11:D$12)</f>
        <v>0</v>
      </c>
      <c r="E13" s="28">
        <f t="shared" si="2"/>
        <v>0</v>
      </c>
      <c r="F13" s="28">
        <f>MIN(F$11:F$12)</f>
        <v>0</v>
      </c>
      <c r="H13" s="28">
        <f>MAX($C$13:$F$13)</f>
        <v>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E32"/>
  <sheetViews>
    <sheetView workbookViewId="0">
      <selection activeCell="B5" sqref="B5:E8"/>
    </sheetView>
  </sheetViews>
  <sheetFormatPr defaultRowHeight="13.5" x14ac:dyDescent="0.15"/>
  <cols>
    <col min="1" max="1" width="29.5" bestFit="1" customWidth="1"/>
    <col min="2" max="2" width="31.625" bestFit="1" customWidth="1"/>
    <col min="3" max="3" width="24.875" bestFit="1" customWidth="1"/>
    <col min="4" max="4" width="16.5" bestFit="1" customWidth="1"/>
    <col min="5" max="5" width="29.5" bestFit="1" customWidth="1"/>
  </cols>
  <sheetData>
    <row r="2" spans="1:5" x14ac:dyDescent="0.15">
      <c r="A2" t="s">
        <v>34</v>
      </c>
      <c r="B2" t="s">
        <v>29</v>
      </c>
      <c r="C2" t="s">
        <v>49</v>
      </c>
      <c r="D2" t="s">
        <v>48</v>
      </c>
      <c r="E2" t="s">
        <v>55</v>
      </c>
    </row>
    <row r="3" spans="1:5" x14ac:dyDescent="0.15">
      <c r="A3" t="s">
        <v>29</v>
      </c>
      <c r="B3" t="s">
        <v>56</v>
      </c>
      <c r="C3" t="s">
        <v>50</v>
      </c>
      <c r="E3" t="s">
        <v>29</v>
      </c>
    </row>
    <row r="4" spans="1:5" x14ac:dyDescent="0.15">
      <c r="A4" t="s">
        <v>49</v>
      </c>
      <c r="B4" t="s">
        <v>57</v>
      </c>
      <c r="C4" t="s">
        <v>51</v>
      </c>
      <c r="E4" t="s">
        <v>60</v>
      </c>
    </row>
    <row r="5" spans="1:5" x14ac:dyDescent="0.15">
      <c r="A5" t="s">
        <v>31</v>
      </c>
      <c r="B5" t="s">
        <v>58</v>
      </c>
      <c r="C5" t="s">
        <v>52</v>
      </c>
      <c r="E5" t="s">
        <v>48</v>
      </c>
    </row>
    <row r="6" spans="1:5" x14ac:dyDescent="0.15">
      <c r="A6" t="s">
        <v>55</v>
      </c>
      <c r="C6" t="s">
        <v>53</v>
      </c>
    </row>
    <row r="7" spans="1:5" x14ac:dyDescent="0.15">
      <c r="C7" t="s">
        <v>54</v>
      </c>
    </row>
    <row r="32" spans="1:1" x14ac:dyDescent="0.15">
      <c r="A32">
        <f>IF('見積書 '!J7="車両動態管理システム",50,9999999999)</f>
        <v>9999999999</v>
      </c>
    </row>
  </sheetData>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6AEAC6530E514792DF8AB1A2192557" ma:contentTypeVersion="8" ma:contentTypeDescription="新しいドキュメントを作成します。" ma:contentTypeScope="" ma:versionID="7086557a758fa10d995dfce2780ac561">
  <xsd:schema xmlns:xsd="http://www.w3.org/2001/XMLSchema" xmlns:xs="http://www.w3.org/2001/XMLSchema" xmlns:p="http://schemas.microsoft.com/office/2006/metadata/properties" xmlns:ns2="c3b08bc5-da99-4475-9cea-8190f020cc59" xmlns:ns3="9e7ab9cb-f097-457f-85cf-fa02fba73cb2" targetNamespace="http://schemas.microsoft.com/office/2006/metadata/properties" ma:root="true" ma:fieldsID="7bc5d9f932e27e0081b410f447ea7187" ns2:_="" ns3:_="">
    <xsd:import namespace="c3b08bc5-da99-4475-9cea-8190f020cc59"/>
    <xsd:import namespace="9e7ab9cb-f097-457f-85cf-fa02fba73cb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b08bc5-da99-4475-9cea-8190f020cc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5b78dc83-ca9e-435d-bf5b-fd312d7f555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7ab9cb-f097-457f-85cf-fa02fba73cb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8d1b821-2ae0-469d-9839-9db5403fabaf}" ma:internalName="TaxCatchAll" ma:showField="CatchAllData" ma:web="9e7ab9cb-f097-457f-85cf-fa02fba73c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92EF2B-CDB8-4E40-815C-5170FC0DEE6B}"/>
</file>

<file path=customXml/itemProps2.xml><?xml version="1.0" encoding="utf-8"?>
<ds:datastoreItem xmlns:ds="http://schemas.openxmlformats.org/officeDocument/2006/customXml" ds:itemID="{80FDFD09-AB58-45FD-8A3F-BF4B8F72BD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見積書  (記入例N)</vt:lpstr>
      <vt:lpstr>見積書 (記入例)</vt:lpstr>
      <vt:lpstr>見積書 </vt:lpstr>
      <vt:lpstr>計算シート</vt:lpstr>
      <vt:lpstr>項目リスト</vt:lpstr>
      <vt:lpstr>AI・IoTによるシステム連係ツール</vt:lpstr>
      <vt:lpstr>'見積書 '!Print_Area</vt:lpstr>
      <vt:lpstr>'見積書  (記入例N)'!Print_Area</vt:lpstr>
      <vt:lpstr>'見積書 (記入例)'!Print_Area</vt:lpstr>
      <vt:lpstr>システム</vt:lpstr>
      <vt:lpstr>車両動態管理システム</vt:lpstr>
      <vt:lpstr>配車計画システム</vt:lpstr>
      <vt:lpstr>予約受付システム等</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2022-08-17T04:44:43Z</dcterms:modified>
</cp:coreProperties>
</file>